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e\Desktop\"/>
    </mc:Choice>
  </mc:AlternateContent>
  <bookViews>
    <workbookView xWindow="0" yWindow="0" windowWidth="16380" windowHeight="8190" tabRatio="500"/>
  </bookViews>
  <sheets>
    <sheet name="SAŽETAK" sheetId="1" r:id="rId1"/>
    <sheet name=" Račun prihoda i rashoda" sheetId="2" r:id="rId2"/>
    <sheet name="Rashodi i prihodi prema izvoru" sheetId="3" r:id="rId3"/>
    <sheet name="Rashodi prema funkcijskoj k " sheetId="4" r:id="rId4"/>
    <sheet name="Račun financiranja " sheetId="5" r:id="rId5"/>
    <sheet name="Račun fin prema izvorima f" sheetId="6" r:id="rId6"/>
    <sheet name="Izvještaj po organizacijskoj " sheetId="7" state="hidden" r:id="rId7"/>
    <sheet name="Izvještaj po programskoj" sheetId="8" r:id="rId8"/>
    <sheet name="Sheet1" sheetId="9" r:id="rId9"/>
  </sheets>
  <definedNames>
    <definedName name="_xlnm.Print_Area" localSheetId="6">'Izvještaj po organizacijskoj '!$B$2:$I$8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2" l="1"/>
  <c r="J28" i="2"/>
  <c r="J16" i="2"/>
  <c r="J24" i="2"/>
  <c r="H21" i="2"/>
  <c r="H27" i="2"/>
  <c r="G12" i="2"/>
  <c r="G18" i="2"/>
  <c r="G19" i="2"/>
  <c r="G27" i="2"/>
  <c r="G28" i="2"/>
  <c r="C16" i="6"/>
  <c r="G11" i="2" l="1"/>
  <c r="G217" i="8" l="1"/>
  <c r="H217" i="8" s="1"/>
  <c r="F216" i="8"/>
  <c r="F213" i="8"/>
  <c r="H211" i="8"/>
  <c r="G211" i="8"/>
  <c r="G210" i="8" s="1"/>
  <c r="F210" i="8"/>
  <c r="F209" i="8"/>
  <c r="F206" i="8"/>
  <c r="H204" i="8"/>
  <c r="G203" i="8"/>
  <c r="H203" i="8" s="1"/>
  <c r="F202" i="8"/>
  <c r="F201" i="8"/>
  <c r="G188" i="8"/>
  <c r="H188" i="8" s="1"/>
  <c r="F187" i="8"/>
  <c r="F186" i="8"/>
  <c r="G181" i="8"/>
  <c r="H181" i="8" s="1"/>
  <c r="H179" i="8"/>
  <c r="G179" i="8"/>
  <c r="G155" i="8"/>
  <c r="H155" i="8" s="1"/>
  <c r="G153" i="8"/>
  <c r="H153" i="8" s="1"/>
  <c r="F152" i="8"/>
  <c r="F151" i="8" s="1"/>
  <c r="F150" i="8" s="1"/>
  <c r="G148" i="8"/>
  <c r="G147" i="8"/>
  <c r="F147" i="8"/>
  <c r="G143" i="8"/>
  <c r="H143" i="8" s="1"/>
  <c r="G142" i="8"/>
  <c r="H142" i="8" s="1"/>
  <c r="F142" i="8"/>
  <c r="G136" i="8"/>
  <c r="G127" i="8" s="1"/>
  <c r="H128" i="8"/>
  <c r="F127" i="8"/>
  <c r="F126" i="8" s="1"/>
  <c r="H120" i="8"/>
  <c r="G120" i="8"/>
  <c r="G119" i="8"/>
  <c r="G118" i="8" s="1"/>
  <c r="F119" i="8"/>
  <c r="F118" i="8" s="1"/>
  <c r="H111" i="8"/>
  <c r="G111" i="8"/>
  <c r="G110" i="8"/>
  <c r="H110" i="8" s="1"/>
  <c r="F110" i="8"/>
  <c r="H106" i="8"/>
  <c r="G106" i="8"/>
  <c r="G99" i="8"/>
  <c r="H99" i="8" s="1"/>
  <c r="F98" i="8"/>
  <c r="G96" i="8"/>
  <c r="H96" i="8" s="1"/>
  <c r="F95" i="8"/>
  <c r="F94" i="8" s="1"/>
  <c r="F93" i="8" s="1"/>
  <c r="G91" i="8"/>
  <c r="H91" i="8" s="1"/>
  <c r="F90" i="8"/>
  <c r="F89" i="8" s="1"/>
  <c r="F88" i="8" s="1"/>
  <c r="H86" i="8"/>
  <c r="H85" i="8"/>
  <c r="G84" i="8"/>
  <c r="G83" i="8" s="1"/>
  <c r="F84" i="8"/>
  <c r="F83" i="8"/>
  <c r="F82" i="8" s="1"/>
  <c r="H80" i="8"/>
  <c r="G80" i="8"/>
  <c r="G79" i="8"/>
  <c r="G78" i="8" s="1"/>
  <c r="F79" i="8"/>
  <c r="F78" i="8" s="1"/>
  <c r="F77" i="8" s="1"/>
  <c r="G75" i="8"/>
  <c r="H75" i="8" s="1"/>
  <c r="H48" i="8"/>
  <c r="G48" i="8"/>
  <c r="F47" i="8"/>
  <c r="F46" i="8"/>
  <c r="H44" i="8"/>
  <c r="G44" i="8"/>
  <c r="G42" i="8"/>
  <c r="H42" i="8" s="1"/>
  <c r="G32" i="8"/>
  <c r="H32" i="8" s="1"/>
  <c r="G25" i="8"/>
  <c r="H25" i="8" s="1"/>
  <c r="F24" i="8"/>
  <c r="F23" i="8"/>
  <c r="F22" i="8"/>
  <c r="G18" i="8"/>
  <c r="F18" i="8"/>
  <c r="G17" i="8"/>
  <c r="H17" i="8" s="1"/>
  <c r="F17" i="8"/>
  <c r="F16" i="8" s="1"/>
  <c r="H14" i="8"/>
  <c r="H13" i="8"/>
  <c r="H12" i="8"/>
  <c r="H11" i="8"/>
  <c r="H10" i="8"/>
  <c r="H9" i="8"/>
  <c r="H8" i="8"/>
  <c r="H7" i="8"/>
  <c r="G7" i="8"/>
  <c r="F7" i="8"/>
  <c r="F25" i="6"/>
  <c r="D25" i="6"/>
  <c r="F24" i="6"/>
  <c r="D24" i="6"/>
  <c r="D30" i="3" s="1"/>
  <c r="F23" i="6"/>
  <c r="D23" i="6"/>
  <c r="D29" i="3" s="1"/>
  <c r="D15" i="3" s="1"/>
  <c r="F22" i="6"/>
  <c r="H22" i="6" s="1"/>
  <c r="F21" i="6"/>
  <c r="G21" i="6" s="1"/>
  <c r="D21" i="6"/>
  <c r="D26" i="3" s="1"/>
  <c r="F19" i="6"/>
  <c r="D19" i="6"/>
  <c r="D24" i="3" s="1"/>
  <c r="D23" i="3" s="1"/>
  <c r="F17" i="6"/>
  <c r="G17" i="6" s="1"/>
  <c r="D17" i="6"/>
  <c r="D22" i="3" s="1"/>
  <c r="E16" i="6"/>
  <c r="C8" i="4"/>
  <c r="C7" i="4" s="1"/>
  <c r="C6" i="4" s="1"/>
  <c r="G14" i="6"/>
  <c r="D14" i="6"/>
  <c r="H14" i="6" s="1"/>
  <c r="G13" i="6"/>
  <c r="D13" i="6"/>
  <c r="H13" i="6" s="1"/>
  <c r="G12" i="6"/>
  <c r="D12" i="6"/>
  <c r="H12" i="6" s="1"/>
  <c r="G11" i="6"/>
  <c r="D11" i="6"/>
  <c r="D28" i="3" s="1"/>
  <c r="D14" i="3" s="1"/>
  <c r="G10" i="6"/>
  <c r="D10" i="6"/>
  <c r="H10" i="6" s="1"/>
  <c r="G8" i="6"/>
  <c r="D8" i="6"/>
  <c r="H8" i="6" s="1"/>
  <c r="G7" i="6"/>
  <c r="D7" i="6"/>
  <c r="H7" i="6" s="1"/>
  <c r="F6" i="6"/>
  <c r="E6" i="6"/>
  <c r="C6" i="6"/>
  <c r="D32" i="3"/>
  <c r="D31" i="3" s="1"/>
  <c r="C32" i="3"/>
  <c r="C31" i="3" s="1"/>
  <c r="F30" i="3"/>
  <c r="C30" i="3"/>
  <c r="C29" i="3"/>
  <c r="F28" i="3"/>
  <c r="G28" i="3" s="1"/>
  <c r="C28" i="3"/>
  <c r="C26" i="3"/>
  <c r="C25" i="3" s="1"/>
  <c r="C24" i="3"/>
  <c r="C23" i="3" s="1"/>
  <c r="C22" i="3"/>
  <c r="C21" i="3" s="1"/>
  <c r="F18" i="3"/>
  <c r="F17" i="3" s="1"/>
  <c r="C18" i="3"/>
  <c r="C17" i="3"/>
  <c r="F16" i="3"/>
  <c r="C16" i="3"/>
  <c r="F15" i="3"/>
  <c r="E15" i="3"/>
  <c r="C15" i="3"/>
  <c r="F14" i="3"/>
  <c r="C14" i="3"/>
  <c r="G14" i="3" s="1"/>
  <c r="F12" i="3"/>
  <c r="F11" i="3" s="1"/>
  <c r="C12" i="3"/>
  <c r="C11" i="3" s="1"/>
  <c r="F10" i="3"/>
  <c r="C10" i="3"/>
  <c r="F9" i="3"/>
  <c r="F8" i="3"/>
  <c r="G8" i="3" s="1"/>
  <c r="C8" i="3"/>
  <c r="C7" i="3"/>
  <c r="E6" i="3"/>
  <c r="L98" i="2"/>
  <c r="K98" i="2"/>
  <c r="K97" i="2"/>
  <c r="K96" i="2"/>
  <c r="K95" i="2"/>
  <c r="K94" i="2"/>
  <c r="K93" i="2"/>
  <c r="K92" i="2"/>
  <c r="J91" i="2"/>
  <c r="G91" i="2"/>
  <c r="G90" i="2" s="1"/>
  <c r="G89" i="2" s="1"/>
  <c r="G14" i="1" s="1"/>
  <c r="H89" i="2"/>
  <c r="H14" i="1" s="1"/>
  <c r="L88" i="2"/>
  <c r="K88" i="2"/>
  <c r="J87" i="2"/>
  <c r="K87" i="2" s="1"/>
  <c r="G87" i="2"/>
  <c r="K86" i="2"/>
  <c r="K85" i="2"/>
  <c r="G85" i="2"/>
  <c r="K84" i="2"/>
  <c r="K83" i="2"/>
  <c r="J82" i="2"/>
  <c r="J81" i="2" s="1"/>
  <c r="G82" i="2"/>
  <c r="G81" i="2" s="1"/>
  <c r="K80" i="2"/>
  <c r="K79" i="2"/>
  <c r="K78" i="2"/>
  <c r="K77" i="2"/>
  <c r="K76" i="2"/>
  <c r="K75" i="2"/>
  <c r="J74" i="2"/>
  <c r="L74" i="2" s="1"/>
  <c r="G74" i="2"/>
  <c r="L73" i="2"/>
  <c r="K73" i="2"/>
  <c r="K72" i="2"/>
  <c r="K71" i="2"/>
  <c r="K70" i="2"/>
  <c r="K69" i="2"/>
  <c r="K68" i="2"/>
  <c r="K67" i="2"/>
  <c r="K66" i="2"/>
  <c r="K65" i="2"/>
  <c r="K64" i="2"/>
  <c r="J63" i="2"/>
  <c r="G63" i="2"/>
  <c r="K62" i="2"/>
  <c r="K61" i="2"/>
  <c r="K60" i="2"/>
  <c r="K59" i="2"/>
  <c r="K58" i="2"/>
  <c r="K57" i="2"/>
  <c r="J56" i="2"/>
  <c r="L56" i="2" s="1"/>
  <c r="G56" i="2"/>
  <c r="K55" i="2"/>
  <c r="K54" i="2"/>
  <c r="K53" i="2"/>
  <c r="K52" i="2"/>
  <c r="J51" i="2"/>
  <c r="G51" i="2"/>
  <c r="K49" i="2"/>
  <c r="J47" i="2"/>
  <c r="L47" i="2" s="1"/>
  <c r="G47" i="2"/>
  <c r="L46" i="2"/>
  <c r="K46" i="2"/>
  <c r="K44" i="2"/>
  <c r="K43" i="2"/>
  <c r="J42" i="2"/>
  <c r="L42" i="2" s="1"/>
  <c r="G42" i="2"/>
  <c r="K33" i="2"/>
  <c r="K32" i="2"/>
  <c r="J31" i="2"/>
  <c r="L31" i="2" s="1"/>
  <c r="G31" i="2"/>
  <c r="G30" i="2" s="1"/>
  <c r="H30" i="2"/>
  <c r="K26" i="2"/>
  <c r="K25" i="2"/>
  <c r="L24" i="2"/>
  <c r="G24" i="2"/>
  <c r="K24" i="2" s="1"/>
  <c r="K23" i="2"/>
  <c r="J22" i="2"/>
  <c r="G22" i="2"/>
  <c r="K20" i="2"/>
  <c r="J19" i="2"/>
  <c r="J18" i="2" s="1"/>
  <c r="K18" i="2" s="1"/>
  <c r="H18" i="2"/>
  <c r="K17" i="2"/>
  <c r="L16" i="2"/>
  <c r="G16" i="2"/>
  <c r="K15" i="2"/>
  <c r="K14" i="2"/>
  <c r="J13" i="2"/>
  <c r="J12" i="2" s="1"/>
  <c r="J11" i="2" s="1"/>
  <c r="G13" i="2"/>
  <c r="H12" i="2"/>
  <c r="L23" i="1"/>
  <c r="K23" i="1"/>
  <c r="K13" i="2" l="1"/>
  <c r="L13" i="2"/>
  <c r="L12" i="2"/>
  <c r="H40" i="2"/>
  <c r="H39" i="2" s="1"/>
  <c r="H11" i="2"/>
  <c r="H10" i="2" s="1"/>
  <c r="K91" i="2"/>
  <c r="K63" i="2"/>
  <c r="G50" i="2"/>
  <c r="G40" i="2" s="1"/>
  <c r="G41" i="2"/>
  <c r="K82" i="2"/>
  <c r="L82" i="2"/>
  <c r="K56" i="2"/>
  <c r="J50" i="2"/>
  <c r="J40" i="2" s="1"/>
  <c r="K51" i="2"/>
  <c r="L51" i="2"/>
  <c r="J41" i="2"/>
  <c r="K41" i="2" s="1"/>
  <c r="G21" i="2"/>
  <c r="K22" i="2"/>
  <c r="G30" i="3"/>
  <c r="H24" i="6"/>
  <c r="C27" i="3"/>
  <c r="G24" i="6"/>
  <c r="G18" i="3"/>
  <c r="G22" i="6"/>
  <c r="H25" i="6"/>
  <c r="H23" i="6"/>
  <c r="H19" i="6"/>
  <c r="H30" i="3"/>
  <c r="D16" i="3"/>
  <c r="H16" i="3" s="1"/>
  <c r="H10" i="3"/>
  <c r="H11" i="6"/>
  <c r="F24" i="3"/>
  <c r="G10" i="3"/>
  <c r="D10" i="3"/>
  <c r="D9" i="3" s="1"/>
  <c r="H9" i="3" s="1"/>
  <c r="C20" i="3"/>
  <c r="D6" i="6"/>
  <c r="H6" i="6" s="1"/>
  <c r="G16" i="3"/>
  <c r="F13" i="3"/>
  <c r="C13" i="3"/>
  <c r="G13" i="3" s="1"/>
  <c r="L81" i="2"/>
  <c r="K81" i="2"/>
  <c r="H78" i="8"/>
  <c r="G77" i="8"/>
  <c r="H77" i="8" s="1"/>
  <c r="F87" i="8"/>
  <c r="H210" i="8"/>
  <c r="G209" i="8"/>
  <c r="H209" i="8" s="1"/>
  <c r="D12" i="3"/>
  <c r="D11" i="3" s="1"/>
  <c r="H11" i="3" s="1"/>
  <c r="D25" i="3"/>
  <c r="G17" i="3"/>
  <c r="F21" i="8"/>
  <c r="F219" i="8" s="1"/>
  <c r="G126" i="8"/>
  <c r="H126" i="8" s="1"/>
  <c r="H127" i="8"/>
  <c r="D8" i="3"/>
  <c r="D7" i="3" s="1"/>
  <c r="D21" i="3"/>
  <c r="K12" i="2"/>
  <c r="D13" i="3"/>
  <c r="H13" i="3" s="1"/>
  <c r="H14" i="3"/>
  <c r="G82" i="8"/>
  <c r="H82" i="8" s="1"/>
  <c r="H83" i="8"/>
  <c r="H118" i="8"/>
  <c r="K16" i="2"/>
  <c r="G25" i="6"/>
  <c r="L22" i="2"/>
  <c r="L63" i="2"/>
  <c r="L87" i="2"/>
  <c r="L91" i="2"/>
  <c r="D18" i="3"/>
  <c r="F22" i="3"/>
  <c r="D27" i="3"/>
  <c r="H28" i="3"/>
  <c r="G6" i="6"/>
  <c r="D16" i="6"/>
  <c r="D8" i="4" s="1"/>
  <c r="D7" i="4" s="1"/>
  <c r="D6" i="4" s="1"/>
  <c r="H17" i="6"/>
  <c r="H21" i="6"/>
  <c r="H79" i="8"/>
  <c r="G90" i="8"/>
  <c r="G98" i="8"/>
  <c r="H98" i="8" s="1"/>
  <c r="H119" i="8"/>
  <c r="K19" i="2"/>
  <c r="H10" i="1"/>
  <c r="H9" i="1" s="1"/>
  <c r="J30" i="2"/>
  <c r="F7" i="3"/>
  <c r="C9" i="3"/>
  <c r="F27" i="3"/>
  <c r="G187" i="8"/>
  <c r="G202" i="8"/>
  <c r="G216" i="8"/>
  <c r="H216" i="8" s="1"/>
  <c r="J90" i="2"/>
  <c r="F32" i="3"/>
  <c r="F16" i="6"/>
  <c r="G47" i="8"/>
  <c r="J21" i="2"/>
  <c r="K42" i="2"/>
  <c r="K47" i="2"/>
  <c r="G12" i="3"/>
  <c r="G15" i="3"/>
  <c r="F29" i="3"/>
  <c r="G19" i="6"/>
  <c r="G16" i="8"/>
  <c r="H84" i="8"/>
  <c r="G95" i="8"/>
  <c r="H136" i="8"/>
  <c r="G152" i="8"/>
  <c r="K31" i="2"/>
  <c r="G11" i="3"/>
  <c r="H15" i="3"/>
  <c r="F26" i="3"/>
  <c r="G24" i="8"/>
  <c r="K74" i="2"/>
  <c r="G23" i="6"/>
  <c r="H13" i="1" l="1"/>
  <c r="H12" i="1" s="1"/>
  <c r="H15" i="1" s="1"/>
  <c r="H24" i="1" s="1"/>
  <c r="K50" i="2"/>
  <c r="L50" i="2"/>
  <c r="L41" i="2"/>
  <c r="C6" i="3"/>
  <c r="H24" i="3"/>
  <c r="F23" i="3"/>
  <c r="G24" i="3"/>
  <c r="H12" i="3"/>
  <c r="H8" i="3"/>
  <c r="J10" i="2"/>
  <c r="J10" i="1"/>
  <c r="L11" i="2"/>
  <c r="K11" i="2"/>
  <c r="H27" i="3"/>
  <c r="G27" i="3"/>
  <c r="G9" i="3"/>
  <c r="G13" i="1"/>
  <c r="G12" i="1" s="1"/>
  <c r="G39" i="2"/>
  <c r="G186" i="8"/>
  <c r="H186" i="8" s="1"/>
  <c r="H187" i="8"/>
  <c r="H16" i="8"/>
  <c r="G29" i="3"/>
  <c r="H29" i="3"/>
  <c r="H16" i="6"/>
  <c r="G16" i="6"/>
  <c r="F8" i="4"/>
  <c r="F6" i="3"/>
  <c r="H7" i="3"/>
  <c r="G7" i="3"/>
  <c r="H18" i="3"/>
  <c r="D17" i="3"/>
  <c r="H17" i="3" s="1"/>
  <c r="G10" i="2"/>
  <c r="G10" i="1"/>
  <c r="G9" i="1" s="1"/>
  <c r="G201" i="8"/>
  <c r="H201" i="8" s="1"/>
  <c r="H202" i="8"/>
  <c r="G89" i="8"/>
  <c r="H90" i="8"/>
  <c r="H32" i="3"/>
  <c r="G32" i="3"/>
  <c r="F31" i="3"/>
  <c r="J13" i="1"/>
  <c r="K40" i="2"/>
  <c r="L40" i="2"/>
  <c r="D20" i="3"/>
  <c r="L21" i="2"/>
  <c r="K21" i="2"/>
  <c r="H152" i="8"/>
  <c r="G151" i="8"/>
  <c r="J89" i="2"/>
  <c r="L90" i="2"/>
  <c r="K90" i="2"/>
  <c r="L30" i="2"/>
  <c r="K30" i="2"/>
  <c r="H95" i="8"/>
  <c r="G94" i="8"/>
  <c r="H24" i="8"/>
  <c r="G23" i="8"/>
  <c r="F25" i="3"/>
  <c r="H26" i="3"/>
  <c r="G26" i="3"/>
  <c r="G46" i="8"/>
  <c r="H46" i="8" s="1"/>
  <c r="H47" i="8"/>
  <c r="F21" i="3"/>
  <c r="H22" i="3"/>
  <c r="G22" i="3"/>
  <c r="H23" i="3" l="1"/>
  <c r="G23" i="3"/>
  <c r="D6" i="3"/>
  <c r="G22" i="8"/>
  <c r="H23" i="8"/>
  <c r="G6" i="3"/>
  <c r="H6" i="3"/>
  <c r="H25" i="3"/>
  <c r="G25" i="3"/>
  <c r="H89" i="8"/>
  <c r="G88" i="8"/>
  <c r="L89" i="2"/>
  <c r="J14" i="1"/>
  <c r="J12" i="1" s="1"/>
  <c r="K89" i="2"/>
  <c r="L13" i="1"/>
  <c r="K13" i="1"/>
  <c r="F7" i="4"/>
  <c r="H8" i="4"/>
  <c r="G8" i="4"/>
  <c r="J9" i="1"/>
  <c r="L10" i="1"/>
  <c r="K10" i="1"/>
  <c r="H31" i="3"/>
  <c r="G31" i="3"/>
  <c r="H21" i="3"/>
  <c r="G21" i="3"/>
  <c r="F20" i="3"/>
  <c r="G93" i="8"/>
  <c r="H93" i="8" s="1"/>
  <c r="H94" i="8"/>
  <c r="G150" i="8"/>
  <c r="H150" i="8" s="1"/>
  <c r="H151" i="8"/>
  <c r="J39" i="2"/>
  <c r="G15" i="1"/>
  <c r="G24" i="1" s="1"/>
  <c r="L10" i="2"/>
  <c r="K10" i="2"/>
  <c r="F6" i="4" l="1"/>
  <c r="H7" i="4"/>
  <c r="G7" i="4"/>
  <c r="K39" i="2"/>
  <c r="L39" i="2"/>
  <c r="G87" i="8"/>
  <c r="H87" i="8" s="1"/>
  <c r="H88" i="8"/>
  <c r="L12" i="1"/>
  <c r="K12" i="1"/>
  <c r="L9" i="1"/>
  <c r="J15" i="1"/>
  <c r="K9" i="1"/>
  <c r="L14" i="1"/>
  <c r="K14" i="1"/>
  <c r="G20" i="3"/>
  <c r="H20" i="3"/>
  <c r="H22" i="8"/>
  <c r="G21" i="8"/>
  <c r="H21" i="8" l="1"/>
  <c r="G219" i="8"/>
  <c r="H219" i="8" s="1"/>
  <c r="K15" i="1"/>
  <c r="J24" i="1"/>
  <c r="L15" i="1"/>
  <c r="H6" i="4"/>
  <c r="G6" i="4"/>
  <c r="L24" i="1" l="1"/>
  <c r="K24" i="1"/>
</calcChain>
</file>

<file path=xl/sharedStrings.xml><?xml version="1.0" encoding="utf-8"?>
<sst xmlns="http://schemas.openxmlformats.org/spreadsheetml/2006/main" count="575" uniqueCount="267">
  <si>
    <t>IZVJEŠTAJ O IZVRŠENJU PRORAČUNA JEDINICE LOKALNE I PODRUČNE (REGIONALNE) SAMOUPRAVE ZA 1-12/2024 GODINU</t>
  </si>
  <si>
    <t>I. OPĆI DIO</t>
  </si>
  <si>
    <t>SAŽETAK  RAČUNA PRIHODA I RASHODA I  RAČUNA FINANCIRANJA</t>
  </si>
  <si>
    <t>SAŽETAK RAČUNA PRIHODA I RASHODA</t>
  </si>
  <si>
    <t>BROJČANA OZNAKA I NAZIV</t>
  </si>
  <si>
    <t xml:space="preserve">OSTVARENJE/IZVRŠENJE 2023. </t>
  </si>
  <si>
    <t>IZVORNI PLAN ILI REBALANS 2024</t>
  </si>
  <si>
    <t>TEKUĆI PLAN N.*</t>
  </si>
  <si>
    <t xml:space="preserve">OSTVARENJE/IZVRŠENJE 2024. </t>
  </si>
  <si>
    <t>INDEKS</t>
  </si>
  <si>
    <t>INDEKS**</t>
  </si>
  <si>
    <t>6=5/2*100</t>
  </si>
  <si>
    <t>7=5/4*100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</si>
  <si>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</si>
  <si>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</si>
  <si>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</si>
  <si>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</si>
  <si>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</si>
  <si>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</si>
  <si>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</si>
  <si>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</si>
  <si>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</si>
  <si>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</si>
  <si>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</si>
  <si>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</si>
  <si>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VIŠKA/MANJKA U SLJEDEĆE RAZDOBLJE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</si>
  <si>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</si>
  <si>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</si>
  <si>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</si>
  <si>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</si>
  <si>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</si>
  <si>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RAČUN PRIHODA I RASHODA </t>
  </si>
  <si>
    <t xml:space="preserve">IZVJEŠTAJ O PRIHODIMA I RASHODIMA PREMA EKONOMSKOJ KLASIFIKACIJI </t>
  </si>
  <si>
    <t xml:space="preserve">OSTVARENJE/IZVRŠENJE 1-12/2023. </t>
  </si>
  <si>
    <t xml:space="preserve">OSTVARENJE/IZVRŠENJE 1-12/2024. </t>
  </si>
  <si>
    <t>7=5/3*100</t>
  </si>
  <si>
    <t>UKUPNO PRIHODI</t>
  </si>
  <si>
    <t>Prihodi poslovanja</t>
  </si>
  <si>
    <t>Pomoći iz inozemstva i od subjekata unutar općeg proračuna</t>
  </si>
  <si>
    <t>POM.PROR.KORIS.IZ PROR.KOJI IM NIJE NADLEŽAN</t>
  </si>
  <si>
    <t xml:space="preserve">Tekuće pom.iz drž.pror.prorač.korisn.proračuna </t>
  </si>
  <si>
    <t>Kapit.pom.iz državnog prorač.pror.korisn.proračuna</t>
  </si>
  <si>
    <t>Pomoći iz drž.pror.- EU sredstva</t>
  </si>
  <si>
    <t>Tekuće pomoći iz drž.pror.- EU sredstva</t>
  </si>
  <si>
    <t>Prihodi od financijske imovine</t>
  </si>
  <si>
    <t>Kamate na depozite po viđenju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</si>
  <si>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</si>
  <si>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</si>
  <si>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</si>
  <si>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Donacije od pravnih i fizičkih osoba</t>
  </si>
  <si>
    <t>Tekuće donacije</t>
  </si>
  <si>
    <t xml:space="preserve">Kapitalne donacije </t>
  </si>
  <si>
    <t>….</t>
  </si>
  <si>
    <t>Prihodi iz nadležnog proračuna</t>
  </si>
  <si>
    <t>UKUPNO RASHODI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</si>
  <si>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</si>
  <si>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</si>
  <si>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</si>
  <si>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</si>
  <si>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</si>
  <si>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</si>
  <si>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</si>
  <si>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</si>
  <si>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Dopr.za obvezno zdravstveno osiguranje</t>
  </si>
  <si>
    <t>Dopr.za osig.u slučaju nezaposl.</t>
  </si>
  <si>
    <t>Materijalni rashodi</t>
  </si>
  <si>
    <t>Naknade troškova zaposlenima</t>
  </si>
  <si>
    <t>Službena putovanja</t>
  </si>
  <si>
    <t>Naknade za prijevoz</t>
  </si>
  <si>
    <t>Stručno usavršavanje zaposlenika</t>
  </si>
  <si>
    <t>Ostale naknade troškova zaposlenima</t>
  </si>
  <si>
    <t>Rashodi za naterijal i energiju</t>
  </si>
  <si>
    <t>Uredski materijal i ost.mat.rash.</t>
  </si>
  <si>
    <t>Materijal i sirovine</t>
  </si>
  <si>
    <t>Energija</t>
  </si>
  <si>
    <t>Materijal i dijelovi za tek.i inv.održ.</t>
  </si>
  <si>
    <t>Sitan inventar</t>
  </si>
  <si>
    <t xml:space="preserve">Radna odjeća i obuća </t>
  </si>
  <si>
    <t>Rashodi za usluge</t>
  </si>
  <si>
    <t>Usluge telefona, pošte i prijev.</t>
  </si>
  <si>
    <t>Usluge tekućeg i invest.održavanja</t>
  </si>
  <si>
    <t>Usluge promidžbe i informiranja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</si>
  <si>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</si>
  <si>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</si>
  <si>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</si>
  <si>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</si>
  <si>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</si>
  <si>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</si>
  <si>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Naknade troškova izvan RO</t>
  </si>
  <si>
    <t>Ostali nespomenuti rashodi poslovanja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</si>
  <si>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</si>
  <si>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</si>
  <si>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</si>
  <si>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</si>
  <si>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</si>
  <si>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</si>
  <si>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</si>
  <si>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Usluge platnog prometa</t>
  </si>
  <si>
    <t>Zatezne kamate</t>
  </si>
  <si>
    <t>Naknade građanima u naravi</t>
  </si>
  <si>
    <t xml:space="preserve">Tekuće donacije </t>
  </si>
  <si>
    <t>Tekuće donacije u naravi</t>
  </si>
  <si>
    <t>Rashodi za nabavu nefinancijske imovine</t>
  </si>
  <si>
    <t>Rashodi za nabavu proizvedene dugotrajne imovine</t>
  </si>
  <si>
    <t xml:space="preserve">Postrojenja i oprema </t>
  </si>
  <si>
    <t>Uredska oprema i namještaj</t>
  </si>
  <si>
    <t>Komunikacijska oprema</t>
  </si>
  <si>
    <t>Oprema za održavanje i zaštitu</t>
  </si>
  <si>
    <t>Instrumenti, uređaji i strojevi</t>
  </si>
  <si>
    <t>Ueđaji, strojevi i oprema za ostale namjene</t>
  </si>
  <si>
    <t xml:space="preserve">Knjige </t>
  </si>
  <si>
    <t>Dodatna ulaganja na građev.objektima</t>
  </si>
  <si>
    <t>…</t>
  </si>
  <si>
    <t>IZVJEŠTAJ O PRIHODIMA I RASHODIMA PREMA IZVORIMA FINANCIRANJA</t>
  </si>
  <si>
    <t>1 Opći prihodi i primici</t>
  </si>
  <si>
    <t xml:space="preserve">  11 Opći prihodi i primici</t>
  </si>
  <si>
    <t>3 Vlastiti prihodi</t>
  </si>
  <si>
    <t xml:space="preserve">  32 Vlastiti prihodi</t>
  </si>
  <si>
    <t>4 Prihodi za posebne namjene</t>
  </si>
  <si>
    <t>44 Decentralizirana sredstva</t>
  </si>
  <si>
    <t>5 Pomoći</t>
  </si>
  <si>
    <t xml:space="preserve">  52 Ostale pomoći</t>
  </si>
  <si>
    <t xml:space="preserve">  58 Ostale pomoći - pror.kor.</t>
  </si>
  <si>
    <t xml:space="preserve">  59 Fondovi EU</t>
  </si>
  <si>
    <t>6 Donacije</t>
  </si>
  <si>
    <t xml:space="preserve">  62 Donacije</t>
  </si>
  <si>
    <t xml:space="preserve"> 44 Decentralizirana sredstva</t>
  </si>
  <si>
    <t>IZVJEŠTAJ O RASHODIMA PREMA FUNKCIJSKOJ KLASIFIKACIJI</t>
  </si>
  <si>
    <t>UKUPNI RASHODI</t>
  </si>
  <si>
    <t>09 Obrazovanje</t>
  </si>
  <si>
    <t>0922 Srednješkolsko obrazovanje</t>
  </si>
  <si>
    <t xml:space="preserve"> RAČUN FINANCIRANJA</t>
  </si>
  <si>
    <t xml:space="preserve">IZVJEŠTAJ RAČUNA FINANCIRANJA PREMA EKONOMSKOJ KLASIFIKACIJI </t>
  </si>
  <si>
    <t xml:space="preserve">OSTVARENJE/IZVRŠENJE 
N-1. </t>
  </si>
  <si>
    <t>IZVORNI PLAN ILI REBALANS N.*</t>
  </si>
  <si>
    <t xml:space="preserve">OSTVARENJE/IZVRŠENJE 
N. 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</si>
  <si>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</si>
  <si>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</si>
  <si>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</si>
  <si>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</si>
  <si>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</si>
  <si>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</si>
  <si>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</si>
  <si>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</si>
  <si>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</si>
  <si>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PRIMICI UKUPNO</t>
  </si>
  <si>
    <t>11 Opći prihodi i primici</t>
  </si>
  <si>
    <t>32 Vlastiti prihodi</t>
  </si>
  <si>
    <t>52 ostale pomoći</t>
  </si>
  <si>
    <t>58 ostale pomoći- prorač.kori</t>
  </si>
  <si>
    <t>59 Fondovi EU</t>
  </si>
  <si>
    <t xml:space="preserve">62 donacije </t>
  </si>
  <si>
    <t>IZDACI UKUPNO</t>
  </si>
  <si>
    <t>II. POSEBNI DIO</t>
  </si>
  <si>
    <t>IZVJEŠTAJ PO ORGANIZACIJSKOJ KLASIFIKACIJI</t>
  </si>
  <si>
    <t xml:space="preserve"> IZVRŠENJE 
N. </t>
  </si>
  <si>
    <t>5=4/3*100</t>
  </si>
  <si>
    <t>UPRAVNI ODJEL ZA OBRAZOVANJE</t>
  </si>
  <si>
    <t>USTANOVE U OBRAZOVANJU</t>
  </si>
  <si>
    <t>IZVJEŠTAJ PO PROGRAMSKOJ KLASIFIKACIJI</t>
  </si>
  <si>
    <t>IZVORNI PLAN ILI REBALANS 2024.</t>
  </si>
  <si>
    <t>GIMNAZIJA DUBROVNIK</t>
  </si>
  <si>
    <t>IZVORI FINANCIRANJA UKUPNO</t>
  </si>
  <si>
    <t>Opći prihodi i primici</t>
  </si>
  <si>
    <t>Vlastiti prihodi</t>
  </si>
  <si>
    <t>Decentralizirana sredstva</t>
  </si>
  <si>
    <t>Ostale pomoći</t>
  </si>
  <si>
    <t>Ostale pomoći- prorač.kori</t>
  </si>
  <si>
    <t>Fondovi EU</t>
  </si>
  <si>
    <t xml:space="preserve">Donacije </t>
  </si>
  <si>
    <t>Prihodi od prodaje nef imovine</t>
  </si>
  <si>
    <t>PROGRAM 1202</t>
  </si>
  <si>
    <t xml:space="preserve">Zakonski standard ustanova u obrazovanju </t>
  </si>
  <si>
    <t>Aktivnost K120208</t>
  </si>
  <si>
    <t>Kapitalni projekti u školstvu</t>
  </si>
  <si>
    <t>Izvor financiranja 1.1.1</t>
  </si>
  <si>
    <t>Dodatna ulaganja na građ.obj.</t>
  </si>
  <si>
    <t>PROGRAM 1207</t>
  </si>
  <si>
    <t>Aktivnost A120704</t>
  </si>
  <si>
    <t>Osiguravanje uvjeta rada za redovno poslovanje SŠ</t>
  </si>
  <si>
    <t>Izvor financiranja 5.8.1</t>
  </si>
  <si>
    <t>Ostale pomoći prorač.korisnici</t>
  </si>
  <si>
    <t>Dopr. Za obv. Osig u sl. Nezaposlenosti</t>
  </si>
  <si>
    <t>Naknade troškova osoba izvan RO</t>
  </si>
  <si>
    <t>Knjige</t>
  </si>
  <si>
    <t>Izvor financiranja 4.4.1</t>
  </si>
  <si>
    <t>3</t>
  </si>
  <si>
    <t>Službena i radna odjeća</t>
  </si>
  <si>
    <t>Aktivnost A120706</t>
  </si>
  <si>
    <t>Investicijska ulaganja u SŠ</t>
  </si>
  <si>
    <t>Kapitalni projekt K120707</t>
  </si>
  <si>
    <t>Kapitalna ulaganja u SŠ</t>
  </si>
  <si>
    <t>Rashodi nefinan.imovine</t>
  </si>
  <si>
    <t>PROGRAM 1208</t>
  </si>
  <si>
    <t xml:space="preserve">Progr.ustan.u obraz.iznad zakon.stand.  </t>
  </si>
  <si>
    <t>Aktivnost A120803</t>
  </si>
  <si>
    <t xml:space="preserve">Natjecanja iz znanja učenika </t>
  </si>
  <si>
    <t>Aktivnost A120804</t>
  </si>
  <si>
    <t>Financiranje školskih projekata</t>
  </si>
  <si>
    <t>Izvor financiranja 5.9.1</t>
  </si>
  <si>
    <t>Fondovi EU Pror.korisnici</t>
  </si>
  <si>
    <t>32</t>
  </si>
  <si>
    <t>3211</t>
  </si>
  <si>
    <t>3213</t>
  </si>
  <si>
    <t>3225</t>
  </si>
  <si>
    <t>3235</t>
  </si>
  <si>
    <t>Licence</t>
  </si>
  <si>
    <t>3241</t>
  </si>
  <si>
    <t>3293</t>
  </si>
  <si>
    <t>42</t>
  </si>
  <si>
    <t>Oprema</t>
  </si>
  <si>
    <t>4221</t>
  </si>
  <si>
    <t>4223</t>
  </si>
  <si>
    <t>Oprema za grijanje, hlađenje</t>
  </si>
  <si>
    <t>4227</t>
  </si>
  <si>
    <t>Uređaji i oprema za ostale namjene</t>
  </si>
  <si>
    <t>Izvor financiranja 5.9.2</t>
  </si>
  <si>
    <t>Fondovi EU Pr.kor.-PREN.SR.</t>
  </si>
  <si>
    <t>3233</t>
  </si>
  <si>
    <t>3239</t>
  </si>
  <si>
    <t>2393</t>
  </si>
  <si>
    <t>34</t>
  </si>
  <si>
    <t>Aktivnost A120812</t>
  </si>
  <si>
    <t xml:space="preserve">PROGRAMI ŠKOL.KURIKULUMA SŠ </t>
  </si>
  <si>
    <t>Ostale pomoći PK</t>
  </si>
  <si>
    <t>Aktivnost A120813</t>
  </si>
  <si>
    <t>Ostale aktivnosti SŠ</t>
  </si>
  <si>
    <t>Izvor financiranja 6.2.1</t>
  </si>
  <si>
    <t>Donacije</t>
  </si>
  <si>
    <t>3221</t>
  </si>
  <si>
    <t>3231</t>
  </si>
  <si>
    <t>3299</t>
  </si>
  <si>
    <t>4222</t>
  </si>
  <si>
    <t>4241</t>
  </si>
  <si>
    <t>Izvor financiranja 6.2.2</t>
  </si>
  <si>
    <t>Donacije - pren.sred.</t>
  </si>
  <si>
    <t>Izvor financiranja 4.3.1</t>
  </si>
  <si>
    <t>Prihodi za posebne namjene</t>
  </si>
  <si>
    <t>Aktivnost A120814</t>
  </si>
  <si>
    <t>DODATNE DJELATNOSTI SŠ</t>
  </si>
  <si>
    <t>Izvor financiranja 3.2.1</t>
  </si>
  <si>
    <t xml:space="preserve">Vlastiti prihodi </t>
  </si>
  <si>
    <t>instrumenti, uređaji i strojevi</t>
  </si>
  <si>
    <t xml:space="preserve">Izvor financiranja 3.2.2 </t>
  </si>
  <si>
    <t>Vlastiti prihodi - prenesena sredstva</t>
  </si>
  <si>
    <t>3222</t>
  </si>
  <si>
    <t>3237</t>
  </si>
  <si>
    <t>3238</t>
  </si>
  <si>
    <t>3295</t>
  </si>
  <si>
    <t>Aktivnost A120820</t>
  </si>
  <si>
    <t>Opskrba higijensim potrepštin.</t>
  </si>
  <si>
    <t>38</t>
  </si>
  <si>
    <t xml:space="preserve">Izvor financiranja </t>
  </si>
  <si>
    <t>7.2.</t>
  </si>
  <si>
    <t>Prih od prodaje nef. Imovine</t>
  </si>
  <si>
    <t>Aktivnost K120807</t>
  </si>
  <si>
    <t>Energetska obnova školskih objekata</t>
  </si>
  <si>
    <t>45</t>
  </si>
  <si>
    <t>451</t>
  </si>
  <si>
    <t>Izvor financiranja 4.4.2</t>
  </si>
  <si>
    <t>Decentralizirana prenesena sredstva</t>
  </si>
  <si>
    <t>Ostale pomoći Proračunski korisnici</t>
  </si>
  <si>
    <t>SVEUKUPNO:</t>
  </si>
  <si>
    <t>43 Prihodi za posebne namjene</t>
  </si>
  <si>
    <t>Prihodi od upravnih i adm pristojbi</t>
  </si>
  <si>
    <t>Prihodi po posebnim propisima</t>
  </si>
  <si>
    <t>Ostali nespomenuti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</si>
</sst>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\-??\ _k_n_-;_-@_-"/>
    <numFmt numFmtId="165" formatCode="_-* #,##0\ _k_n_-;\-* #,##0\ _k_n_-;_-* \-??\ _k_n_-;_-@_-"/>
  </numFmts>
  <fonts count="25" x14ac:knownFonts="1"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DAE3F3"/>
      </patternFill>
    </fill>
    <fill>
      <patternFill patternType="solid">
        <fgColor rgb="FF8FAADC"/>
        <bgColor rgb="FF969696"/>
      </patternFill>
    </fill>
    <fill>
      <patternFill patternType="solid">
        <fgColor rgb="FFB4C7E7"/>
        <bgColor rgb="FFC0C0C0"/>
      </patternFill>
    </fill>
    <fill>
      <patternFill patternType="solid">
        <fgColor rgb="FFDAE3F3"/>
        <bgColor rgb="FFDEEBF7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24" fillId="0" borderId="0" applyBorder="0" applyProtection="0"/>
  </cellStyleXfs>
  <cellXfs count="242">
    <xf numFmtId="0" fontId="0" fillId="0" borderId="0" xfId="0"/>
    <xf numFmtId="0" fontId="1" fillId="2" borderId="0" xfId="0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5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0" borderId="2" xfId="0" applyFont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3" fontId="9" fillId="3" borderId="2" xfId="0" applyNumberFormat="1" applyFon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 applyProtection="1">
      <alignment horizontal="right" wrapText="1"/>
    </xf>
    <xf numFmtId="3" fontId="9" fillId="0" borderId="2" xfId="0" applyNumberFormat="1" applyFont="1" applyBorder="1" applyAlignment="1">
      <alignment horizontal="right"/>
    </xf>
    <xf numFmtId="3" fontId="9" fillId="3" borderId="2" xfId="0" applyNumberFormat="1" applyFont="1" applyFill="1" applyBorder="1" applyAlignment="1" applyProtection="1">
      <alignment horizontal="right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/>
    <xf numFmtId="0" fontId="14" fillId="2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 applyProtection="1">
      <alignment wrapText="1"/>
    </xf>
    <xf numFmtId="3" fontId="1" fillId="2" borderId="0" xfId="0" applyNumberFormat="1" applyFont="1" applyFill="1" applyBorder="1" applyAlignment="1">
      <alignment horizontal="right"/>
    </xf>
    <xf numFmtId="0" fontId="14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left" vertical="center" wrapText="1"/>
    </xf>
    <xf numFmtId="3" fontId="4" fillId="2" borderId="2" xfId="0" applyNumberFormat="1" applyFont="1" applyFill="1" applyBorder="1" applyAlignment="1">
      <alignment horizontal="right"/>
    </xf>
    <xf numFmtId="165" fontId="0" fillId="0" borderId="2" xfId="1" applyNumberFormat="1" applyFont="1" applyBorder="1" applyAlignment="1" applyProtection="1"/>
    <xf numFmtId="1" fontId="0" fillId="0" borderId="2" xfId="0" applyNumberFormat="1" applyBorder="1" applyAlignment="1">
      <alignment horizontal="center"/>
    </xf>
    <xf numFmtId="0" fontId="16" fillId="2" borderId="2" xfId="0" applyFont="1" applyFill="1" applyBorder="1" applyAlignment="1" applyProtection="1">
      <alignment horizontal="left" vertical="center" wrapText="1"/>
    </xf>
    <xf numFmtId="3" fontId="17" fillId="2" borderId="2" xfId="0" applyNumberFormat="1" applyFont="1" applyFill="1" applyBorder="1" applyAlignment="1">
      <alignment horizontal="right"/>
    </xf>
    <xf numFmtId="165" fontId="18" fillId="0" borderId="2" xfId="1" applyNumberFormat="1" applyFont="1" applyBorder="1" applyAlignment="1" applyProtection="1"/>
    <xf numFmtId="1" fontId="18" fillId="0" borderId="2" xfId="0" applyNumberFormat="1" applyFont="1" applyBorder="1" applyAlignment="1">
      <alignment horizontal="center"/>
    </xf>
    <xf numFmtId="0" fontId="19" fillId="2" borderId="2" xfId="0" applyFont="1" applyFill="1" applyBorder="1" applyAlignment="1">
      <alignment horizontal="left" vertical="center"/>
    </xf>
    <xf numFmtId="3" fontId="20" fillId="0" borderId="2" xfId="0" applyNumberFormat="1" applyFont="1" applyBorder="1" applyAlignment="1" applyProtection="1">
      <alignment horizontal="right" vertical="top" shrinkToFit="1"/>
      <protection locked="0"/>
    </xf>
    <xf numFmtId="0" fontId="16" fillId="2" borderId="2" xfId="0" applyFont="1" applyFill="1" applyBorder="1" applyAlignment="1">
      <alignment horizontal="left" vertical="center"/>
    </xf>
    <xf numFmtId="3" fontId="20" fillId="0" borderId="3" xfId="0" applyNumberFormat="1" applyFont="1" applyBorder="1" applyAlignment="1" applyProtection="1">
      <alignment horizontal="right" vertical="top" shrinkToFit="1"/>
      <protection locked="0"/>
    </xf>
    <xf numFmtId="0" fontId="12" fillId="2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 applyProtection="1">
      <alignment horizontal="left" vertical="center" wrapText="1"/>
    </xf>
    <xf numFmtId="3" fontId="4" fillId="2" borderId="4" xfId="0" applyNumberFormat="1" applyFont="1" applyFill="1" applyBorder="1" applyAlignment="1">
      <alignment horizontal="right"/>
    </xf>
    <xf numFmtId="3" fontId="17" fillId="2" borderId="4" xfId="0" applyNumberFormat="1" applyFont="1" applyFill="1" applyBorder="1" applyAlignment="1">
      <alignment horizontal="right"/>
    </xf>
    <xf numFmtId="0" fontId="19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165" fontId="4" fillId="2" borderId="2" xfId="1" applyNumberFormat="1" applyFont="1" applyFill="1" applyBorder="1" applyAlignment="1" applyProtection="1"/>
    <xf numFmtId="0" fontId="16" fillId="2" borderId="5" xfId="0" applyFont="1" applyFill="1" applyBorder="1" applyAlignment="1">
      <alignment horizontal="left" vertical="center"/>
    </xf>
    <xf numFmtId="0" fontId="0" fillId="0" borderId="6" xfId="0" applyFont="1" applyBorder="1"/>
    <xf numFmtId="0" fontId="12" fillId="2" borderId="2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vertical="center" wrapText="1"/>
    </xf>
    <xf numFmtId="165" fontId="9" fillId="2" borderId="2" xfId="1" applyNumberFormat="1" applyFont="1" applyFill="1" applyBorder="1" applyAlignment="1" applyProtection="1"/>
    <xf numFmtId="3" fontId="9" fillId="2" borderId="2" xfId="0" applyNumberFormat="1" applyFont="1" applyFill="1" applyBorder="1" applyAlignment="1">
      <alignment horizontal="right"/>
    </xf>
    <xf numFmtId="165" fontId="7" fillId="0" borderId="2" xfId="1" applyNumberFormat="1" applyFont="1" applyBorder="1" applyAlignment="1" applyProtection="1"/>
    <xf numFmtId="1" fontId="7" fillId="0" borderId="2" xfId="0" applyNumberFormat="1" applyFont="1" applyBorder="1" applyAlignment="1">
      <alignment horizontal="center"/>
    </xf>
    <xf numFmtId="0" fontId="19" fillId="2" borderId="2" xfId="0" applyFont="1" applyFill="1" applyBorder="1" applyAlignment="1" applyProtection="1">
      <alignment vertical="center" wrapText="1"/>
    </xf>
    <xf numFmtId="3" fontId="4" fillId="2" borderId="2" xfId="0" applyNumberFormat="1" applyFont="1" applyFill="1" applyBorder="1" applyAlignment="1" applyProtection="1">
      <alignment horizontal="right" wrapText="1"/>
    </xf>
    <xf numFmtId="49" fontId="20" fillId="0" borderId="7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3" fontId="9" fillId="2" borderId="2" xfId="0" applyNumberFormat="1" applyFont="1" applyFill="1" applyBorder="1" applyAlignment="1" applyProtection="1">
      <alignment horizontal="right" wrapText="1"/>
    </xf>
    <xf numFmtId="165" fontId="0" fillId="0" borderId="2" xfId="0" applyNumberFormat="1" applyBorder="1"/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/>
    </xf>
    <xf numFmtId="0" fontId="16" fillId="2" borderId="2" xfId="0" applyFont="1" applyFill="1" applyBorder="1" applyAlignment="1" applyProtection="1">
      <alignment vertical="center" wrapText="1"/>
    </xf>
    <xf numFmtId="0" fontId="12" fillId="2" borderId="2" xfId="0" applyFont="1" applyFill="1" applyBorder="1" applyAlignment="1">
      <alignment vertical="center"/>
    </xf>
    <xf numFmtId="165" fontId="7" fillId="0" borderId="2" xfId="0" applyNumberFormat="1" applyFont="1" applyBorder="1"/>
    <xf numFmtId="3" fontId="4" fillId="2" borderId="2" xfId="0" applyNumberFormat="1" applyFont="1" applyFill="1" applyBorder="1" applyAlignment="1"/>
    <xf numFmtId="0" fontId="0" fillId="0" borderId="2" xfId="0" applyFont="1" applyBorder="1"/>
    <xf numFmtId="3" fontId="4" fillId="0" borderId="0" xfId="0" applyNumberFormat="1" applyFont="1" applyAlignment="1"/>
    <xf numFmtId="3" fontId="0" fillId="0" borderId="2" xfId="0" applyNumberFormat="1" applyBorder="1" applyAlignment="1">
      <alignment horizontal="right"/>
    </xf>
    <xf numFmtId="1" fontId="0" fillId="0" borderId="2" xfId="0" applyNumberFormat="1" applyBorder="1"/>
    <xf numFmtId="3" fontId="0" fillId="0" borderId="2" xfId="0" applyNumberFormat="1" applyBorder="1"/>
    <xf numFmtId="3" fontId="0" fillId="0" borderId="2" xfId="0" applyNumberFormat="1" applyBorder="1" applyAlignment="1">
      <alignment horizontal="right" wrapText="1"/>
    </xf>
    <xf numFmtId="4" fontId="0" fillId="0" borderId="2" xfId="0" applyNumberFormat="1" applyBorder="1"/>
    <xf numFmtId="0" fontId="16" fillId="2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3" fontId="7" fillId="0" borderId="2" xfId="1" applyNumberFormat="1" applyFont="1" applyBorder="1" applyAlignment="1" applyProtection="1"/>
    <xf numFmtId="3" fontId="7" fillId="0" borderId="2" xfId="0" applyNumberFormat="1" applyFont="1" applyBorder="1"/>
    <xf numFmtId="3" fontId="0" fillId="0" borderId="2" xfId="1" applyNumberFormat="1" applyFont="1" applyBorder="1" applyAlignment="1" applyProtection="1"/>
    <xf numFmtId="0" fontId="12" fillId="2" borderId="2" xfId="0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3" fontId="9" fillId="4" borderId="4" xfId="0" applyNumberFormat="1" applyFont="1" applyFill="1" applyBorder="1" applyAlignment="1" applyProtection="1">
      <alignment horizontal="right" vertical="center" wrapText="1"/>
    </xf>
    <xf numFmtId="3" fontId="9" fillId="4" borderId="2" xfId="0" applyNumberFormat="1" applyFont="1" applyFill="1" applyBorder="1" applyAlignment="1" applyProtection="1">
      <alignment horizontal="right" vertical="center" wrapText="1"/>
    </xf>
    <xf numFmtId="1" fontId="9" fillId="4" borderId="2" xfId="0" applyNumberFormat="1" applyFont="1" applyFill="1" applyBorder="1" applyAlignment="1" applyProtection="1">
      <alignment horizontal="right" vertical="center" wrapText="1"/>
    </xf>
    <xf numFmtId="3" fontId="4" fillId="0" borderId="2" xfId="0" applyNumberFormat="1" applyFont="1" applyBorder="1" applyAlignment="1" applyProtection="1">
      <alignment horizontal="right" vertical="center" wrapText="1"/>
    </xf>
    <xf numFmtId="1" fontId="4" fillId="0" borderId="2" xfId="0" applyNumberFormat="1" applyFont="1" applyBorder="1" applyAlignment="1" applyProtection="1">
      <alignment horizontal="right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9" fillId="5" borderId="4" xfId="0" applyFont="1" applyFill="1" applyBorder="1" applyAlignment="1" applyProtection="1">
      <alignment horizontal="left" vertical="center" wrapText="1"/>
    </xf>
    <xf numFmtId="3" fontId="9" fillId="5" borderId="4" xfId="0" applyNumberFormat="1" applyFont="1" applyFill="1" applyBorder="1" applyAlignment="1">
      <alignment horizontal="right" vertical="center"/>
    </xf>
    <xf numFmtId="3" fontId="9" fillId="5" borderId="2" xfId="0" applyNumberFormat="1" applyFont="1" applyFill="1" applyBorder="1" applyAlignment="1">
      <alignment horizontal="right" vertical="center"/>
    </xf>
    <xf numFmtId="3" fontId="4" fillId="5" borderId="2" xfId="0" applyNumberFormat="1" applyFont="1" applyFill="1" applyBorder="1" applyAlignment="1">
      <alignment horizontal="right" vertical="center"/>
    </xf>
    <xf numFmtId="0" fontId="9" fillId="6" borderId="2" xfId="0" applyFont="1" applyFill="1" applyBorder="1" applyAlignment="1" applyProtection="1">
      <alignment horizontal="left" vertical="center" wrapText="1"/>
    </xf>
    <xf numFmtId="0" fontId="9" fillId="6" borderId="4" xfId="0" applyFont="1" applyFill="1" applyBorder="1" applyAlignment="1" applyProtection="1">
      <alignment horizontal="left" vertical="center" wrapText="1"/>
    </xf>
    <xf numFmtId="3" fontId="9" fillId="6" borderId="4" xfId="0" applyNumberFormat="1" applyFont="1" applyFill="1" applyBorder="1" applyAlignment="1">
      <alignment horizontal="right" vertical="center"/>
    </xf>
    <xf numFmtId="3" fontId="9" fillId="6" borderId="2" xfId="0" applyNumberFormat="1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 applyProtection="1">
      <alignment horizontal="left" vertical="center" wrapText="1"/>
    </xf>
    <xf numFmtId="3" fontId="9" fillId="2" borderId="4" xfId="0" applyNumberFormat="1" applyFont="1" applyFill="1" applyBorder="1" applyAlignment="1">
      <alignment horizontal="right"/>
    </xf>
    <xf numFmtId="0" fontId="10" fillId="2" borderId="0" xfId="0" applyFont="1" applyFill="1"/>
    <xf numFmtId="0" fontId="9" fillId="2" borderId="8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1" fontId="4" fillId="2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 vertical="center"/>
    </xf>
    <xf numFmtId="0" fontId="21" fillId="3" borderId="4" xfId="0" applyFont="1" applyFill="1" applyBorder="1" applyAlignment="1" applyProtection="1">
      <alignment horizontal="left" vertical="center" wrapText="1"/>
    </xf>
    <xf numFmtId="3" fontId="9" fillId="3" borderId="4" xfId="0" applyNumberFormat="1" applyFont="1" applyFill="1" applyBorder="1" applyAlignment="1">
      <alignment horizontal="right" vertical="center"/>
    </xf>
    <xf numFmtId="3" fontId="9" fillId="3" borderId="2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9" fillId="2" borderId="2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0" fontId="19" fillId="2" borderId="9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3" fontId="9" fillId="3" borderId="4" xfId="0" applyNumberFormat="1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vertical="center"/>
    </xf>
    <xf numFmtId="0" fontId="21" fillId="2" borderId="9" xfId="0" applyFont="1" applyFill="1" applyBorder="1" applyAlignment="1" applyProtection="1">
      <alignment horizontal="left" vertical="center" wrapText="1"/>
    </xf>
    <xf numFmtId="0" fontId="21" fillId="2" borderId="4" xfId="0" applyFont="1" applyFill="1" applyBorder="1" applyAlignment="1" applyProtection="1">
      <alignment horizontal="left" vertical="center" wrapText="1"/>
    </xf>
    <xf numFmtId="0" fontId="16" fillId="2" borderId="9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9" fillId="6" borderId="9" xfId="0" applyFont="1" applyFill="1" applyBorder="1" applyAlignment="1" applyProtection="1">
      <alignment horizontal="left" vertical="center" wrapText="1"/>
    </xf>
    <xf numFmtId="3" fontId="7" fillId="6" borderId="2" xfId="0" applyNumberFormat="1" applyFont="1" applyFill="1" applyBorder="1" applyAlignment="1"/>
    <xf numFmtId="0" fontId="7" fillId="6" borderId="2" xfId="0" applyFont="1" applyFill="1" applyBorder="1" applyAlignment="1"/>
    <xf numFmtId="0" fontId="21" fillId="3" borderId="9" xfId="0" applyFont="1" applyFill="1" applyBorder="1" applyAlignment="1" applyProtection="1">
      <alignment horizontal="left" vertical="center" wrapText="1"/>
    </xf>
    <xf numFmtId="3" fontId="7" fillId="3" borderId="2" xfId="0" applyNumberFormat="1" applyFont="1" applyFill="1" applyBorder="1" applyAlignment="1"/>
    <xf numFmtId="0" fontId="7" fillId="3" borderId="2" xfId="0" applyFont="1" applyFill="1" applyBorder="1" applyAlignment="1"/>
    <xf numFmtId="3" fontId="0" fillId="0" borderId="2" xfId="0" applyNumberFormat="1" applyBorder="1" applyAlignment="1"/>
    <xf numFmtId="0" fontId="0" fillId="0" borderId="2" xfId="0" applyBorder="1" applyAlignment="1"/>
    <xf numFmtId="3" fontId="0" fillId="6" borderId="2" xfId="0" applyNumberFormat="1" applyFill="1" applyBorder="1" applyAlignment="1"/>
    <xf numFmtId="0" fontId="0" fillId="6" borderId="2" xfId="0" applyFill="1" applyBorder="1" applyAlignment="1"/>
    <xf numFmtId="3" fontId="0" fillId="3" borderId="2" xfId="0" applyNumberFormat="1" applyFill="1" applyBorder="1" applyAlignment="1"/>
    <xf numFmtId="0" fontId="0" fillId="3" borderId="2" xfId="0" applyFill="1" applyBorder="1" applyAlignment="1"/>
    <xf numFmtId="3" fontId="0" fillId="2" borderId="2" xfId="0" applyNumberFormat="1" applyFill="1" applyBorder="1" applyAlignment="1"/>
    <xf numFmtId="0" fontId="0" fillId="2" borderId="2" xfId="0" applyFill="1" applyBorder="1" applyAlignment="1"/>
    <xf numFmtId="0" fontId="22" fillId="5" borderId="8" xfId="0" applyFont="1" applyFill="1" applyBorder="1"/>
    <xf numFmtId="3" fontId="7" fillId="5" borderId="2" xfId="0" applyNumberFormat="1" applyFont="1" applyFill="1" applyBorder="1" applyAlignment="1"/>
    <xf numFmtId="1" fontId="7" fillId="5" borderId="2" xfId="0" applyNumberFormat="1" applyFont="1" applyFill="1" applyBorder="1" applyAlignment="1"/>
    <xf numFmtId="0" fontId="22" fillId="6" borderId="10" xfId="0" applyFont="1" applyFill="1" applyBorder="1"/>
    <xf numFmtId="1" fontId="0" fillId="6" borderId="2" xfId="0" applyNumberFormat="1" applyFill="1" applyBorder="1" applyAlignment="1"/>
    <xf numFmtId="1" fontId="0" fillId="3" borderId="2" xfId="0" applyNumberFormat="1" applyFill="1" applyBorder="1" applyAlignment="1"/>
    <xf numFmtId="1" fontId="0" fillId="0" borderId="2" xfId="0" applyNumberFormat="1" applyBorder="1" applyAlignment="1"/>
    <xf numFmtId="0" fontId="4" fillId="2" borderId="0" xfId="0" applyFont="1" applyFill="1" applyBorder="1" applyAlignment="1" applyProtection="1">
      <alignment horizontal="left" vertical="center" wrapText="1"/>
    </xf>
    <xf numFmtId="0" fontId="22" fillId="6" borderId="2" xfId="0" applyFont="1" applyFill="1" applyBorder="1"/>
    <xf numFmtId="1" fontId="7" fillId="6" borderId="2" xfId="0" applyNumberFormat="1" applyFont="1" applyFill="1" applyBorder="1" applyAlignment="1"/>
    <xf numFmtId="1" fontId="7" fillId="3" borderId="2" xfId="0" applyNumberFormat="1" applyFont="1" applyFill="1" applyBorder="1" applyAlignment="1"/>
    <xf numFmtId="49" fontId="4" fillId="0" borderId="2" xfId="0" applyNumberFormat="1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8" xfId="0" applyNumberFormat="1" applyFont="1" applyBorder="1" applyAlignment="1" applyProtection="1">
      <alignment horizontal="left" vertical="center" wrapText="1"/>
    </xf>
    <xf numFmtId="0" fontId="7" fillId="6" borderId="8" xfId="0" applyFont="1" applyFill="1" applyBorder="1"/>
    <xf numFmtId="0" fontId="23" fillId="3" borderId="8" xfId="0" applyFont="1" applyFill="1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49" fontId="4" fillId="2" borderId="8" xfId="0" applyNumberFormat="1" applyFont="1" applyFill="1" applyBorder="1" applyAlignment="1" applyProtection="1">
      <alignment horizontal="left"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0" fontId="12" fillId="2" borderId="9" xfId="0" applyFont="1" applyFill="1" applyBorder="1" applyAlignment="1">
      <alignment horizontal="left" vertical="center"/>
    </xf>
    <xf numFmtId="3" fontId="7" fillId="0" borderId="2" xfId="0" applyNumberFormat="1" applyFont="1" applyBorder="1" applyAlignment="1"/>
    <xf numFmtId="0" fontId="4" fillId="2" borderId="2" xfId="0" applyFont="1" applyFill="1" applyBorder="1" applyAlignment="1" applyProtection="1">
      <alignment horizontal="left" wrapText="1"/>
    </xf>
    <xf numFmtId="0" fontId="4" fillId="2" borderId="8" xfId="0" applyFont="1" applyFill="1" applyBorder="1" applyAlignment="1" applyProtection="1">
      <alignment horizontal="left" wrapText="1"/>
    </xf>
    <xf numFmtId="0" fontId="4" fillId="2" borderId="9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  <xf numFmtId="0" fontId="19" fillId="2" borderId="8" xfId="0" applyFont="1" applyFill="1" applyBorder="1" applyAlignment="1">
      <alignment horizontal="left" vertical="center"/>
    </xf>
    <xf numFmtId="0" fontId="23" fillId="3" borderId="0" xfId="0" applyFont="1" applyFill="1"/>
    <xf numFmtId="3" fontId="0" fillId="0" borderId="9" xfId="0" applyNumberFormat="1" applyBorder="1" applyAlignment="1"/>
    <xf numFmtId="3" fontId="7" fillId="6" borderId="9" xfId="0" applyNumberFormat="1" applyFont="1" applyFill="1" applyBorder="1" applyAlignment="1"/>
    <xf numFmtId="0" fontId="4" fillId="3" borderId="2" xfId="0" applyFont="1" applyFill="1" applyBorder="1" applyAlignment="1" applyProtection="1">
      <alignment horizontal="left" vertical="center" wrapText="1"/>
    </xf>
    <xf numFmtId="3" fontId="0" fillId="3" borderId="9" xfId="0" applyNumberFormat="1" applyFill="1" applyBorder="1" applyAlignment="1"/>
    <xf numFmtId="0" fontId="0" fillId="0" borderId="0" xfId="0"/>
    <xf numFmtId="0" fontId="19" fillId="0" borderId="2" xfId="0" applyFont="1" applyBorder="1" applyAlignment="1">
      <alignment horizontal="left" vertical="center"/>
    </xf>
    <xf numFmtId="3" fontId="0" fillId="0" borderId="9" xfId="0" applyNumberFormat="1" applyBorder="1" applyAlignment="1"/>
    <xf numFmtId="3" fontId="0" fillId="0" borderId="2" xfId="0" applyNumberFormat="1" applyBorder="1" applyAlignment="1"/>
    <xf numFmtId="1" fontId="0" fillId="0" borderId="2" xfId="0" applyNumberFormat="1" applyBorder="1" applyAlignment="1"/>
    <xf numFmtId="3" fontId="0" fillId="2" borderId="9" xfId="0" applyNumberFormat="1" applyFill="1" applyBorder="1" applyAlignment="1"/>
    <xf numFmtId="0" fontId="19" fillId="3" borderId="2" xfId="0" applyFont="1" applyFill="1" applyBorder="1" applyAlignment="1">
      <alignment horizontal="left" vertical="center"/>
    </xf>
    <xf numFmtId="0" fontId="7" fillId="4" borderId="8" xfId="0" applyFont="1" applyFill="1" applyBorder="1"/>
    <xf numFmtId="0" fontId="0" fillId="4" borderId="9" xfId="0" applyFill="1" applyBorder="1"/>
    <xf numFmtId="0" fontId="0" fillId="4" borderId="2" xfId="0" applyFill="1" applyBorder="1"/>
    <xf numFmtId="3" fontId="0" fillId="4" borderId="9" xfId="0" applyNumberFormat="1" applyFill="1" applyBorder="1" applyAlignment="1"/>
    <xf numFmtId="3" fontId="0" fillId="4" borderId="2" xfId="0" applyNumberFormat="1" applyFill="1" applyBorder="1" applyAlignment="1"/>
    <xf numFmtId="1" fontId="0" fillId="4" borderId="2" xfId="0" applyNumberFormat="1" applyFill="1" applyBorder="1" applyAlignment="1"/>
    <xf numFmtId="0" fontId="0" fillId="0" borderId="0" xfId="0" applyAlignment="1"/>
    <xf numFmtId="0" fontId="19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12" fillId="3" borderId="2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wrapText="1"/>
    </xf>
    <xf numFmtId="0" fontId="9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9" fillId="6" borderId="2" xfId="0" applyFont="1" applyFill="1" applyBorder="1" applyAlignment="1" applyProtection="1">
      <alignment horizontal="left" vertical="center" wrapText="1"/>
    </xf>
    <xf numFmtId="49" fontId="17" fillId="3" borderId="2" xfId="0" applyNumberFormat="1" applyFont="1" applyFill="1" applyBorder="1" applyAlignment="1" applyProtection="1">
      <alignment horizontal="left" vertical="center" wrapText="1"/>
    </xf>
    <xf numFmtId="49" fontId="9" fillId="6" borderId="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 applyProtection="1">
      <alignment horizontal="left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0" fontId="9" fillId="6" borderId="2" xfId="0" applyFont="1" applyFill="1" applyBorder="1" applyAlignment="1" applyProtection="1">
      <alignment horizontal="left" wrapText="1"/>
    </xf>
    <xf numFmtId="49" fontId="17" fillId="3" borderId="2" xfId="0" applyNumberFormat="1" applyFont="1" applyFill="1" applyBorder="1" applyAlignment="1" applyProtection="1">
      <alignment horizontal="left" wrapText="1"/>
    </xf>
    <xf numFmtId="0" fontId="19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4" fillId="2" borderId="2" xfId="0" applyFont="1" applyFill="1" applyBorder="1" applyAlignment="1" applyProtection="1">
      <alignment horizontal="left" vertical="center" wrapText="1"/>
    </xf>
    <xf numFmtId="0" fontId="9" fillId="5" borderId="2" xfId="0" applyFont="1" applyFill="1" applyBorder="1" applyAlignment="1" applyProtection="1">
      <alignment horizontal="left" vertical="center" wrapText="1"/>
    </xf>
    <xf numFmtId="0" fontId="17" fillId="3" borderId="2" xfId="0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left" vertical="center" wrapText="1"/>
    </xf>
  </cellXfs>
  <cellStyles count="2">
    <cellStyle name="Normalno" xfId="0" builtinId="0"/>
    <cellStyle name="Zarez" xfId="1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DEEBF7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4"/>
  <sheetViews>
    <sheetView tabSelected="1" zoomScaleNormal="100" workbookViewId="0">
      <selection activeCell="J24" sqref="J24"/>
    </sheetView>
  </sheetViews>
  <sheetFormatPr defaultColWidth="8.7109375" defaultRowHeight="15" x14ac:dyDescent="0.25"/>
  <cols>
    <col min="6" max="10" width="25.28515625" customWidth="1"/>
    <col min="11" max="11" width="9.140625" customWidth="1"/>
  </cols>
  <sheetData>
    <row r="1" spans="2:12" ht="42" customHeight="1" x14ac:dyDescent="0.25">
      <c r="B1" s="212" t="s">
        <v>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2:12" ht="15.6" customHeight="1" x14ac:dyDescent="0.25">
      <c r="B2" s="212" t="s">
        <v>1</v>
      </c>
      <c r="C2" s="212"/>
      <c r="D2" s="212"/>
      <c r="E2" s="212"/>
      <c r="F2" s="212"/>
      <c r="G2" s="212"/>
      <c r="H2" s="212"/>
      <c r="I2" s="212"/>
      <c r="J2" s="212"/>
      <c r="K2" s="212"/>
      <c r="L2" s="2"/>
    </row>
    <row r="3" spans="2:12" ht="19.5" customHeight="1" x14ac:dyDescent="0.25">
      <c r="B3" s="213"/>
      <c r="C3" s="213"/>
      <c r="D3" s="213"/>
      <c r="E3" s="3"/>
      <c r="F3" s="3"/>
      <c r="G3" s="3"/>
      <c r="H3" s="3"/>
      <c r="I3" s="3"/>
      <c r="J3" s="4"/>
      <c r="K3" s="4"/>
      <c r="L3" s="2"/>
    </row>
    <row r="4" spans="2:12" ht="18" customHeight="1" x14ac:dyDescent="0.25">
      <c r="B4" s="212" t="s">
        <v>2</v>
      </c>
      <c r="C4" s="212"/>
      <c r="D4" s="212"/>
      <c r="E4" s="212"/>
      <c r="F4" s="212"/>
      <c r="G4" s="212"/>
      <c r="H4" s="212"/>
      <c r="I4" s="212"/>
      <c r="J4" s="212"/>
      <c r="K4" s="212"/>
      <c r="L4" s="2"/>
    </row>
    <row r="5" spans="2:12" ht="18" customHeight="1" x14ac:dyDescent="0.25">
      <c r="B5" s="1"/>
      <c r="C5" s="5"/>
      <c r="D5" s="5"/>
      <c r="E5" s="5"/>
      <c r="F5" s="5"/>
      <c r="G5" s="5"/>
      <c r="H5" s="5"/>
      <c r="I5" s="5"/>
      <c r="J5" s="5"/>
      <c r="K5" s="5"/>
      <c r="L5" s="2"/>
    </row>
    <row r="6" spans="2:12" ht="14.45" customHeight="1" x14ac:dyDescent="0.25">
      <c r="B6" s="211" t="s">
        <v>3</v>
      </c>
      <c r="C6" s="211"/>
      <c r="D6" s="211"/>
      <c r="E6" s="211"/>
      <c r="F6" s="211"/>
      <c r="G6" s="6"/>
      <c r="H6" s="6"/>
      <c r="I6" s="6"/>
      <c r="J6" s="6"/>
      <c r="K6" s="7"/>
      <c r="L6" s="2"/>
    </row>
    <row r="7" spans="2:12" ht="26.45" customHeight="1" x14ac:dyDescent="0.25">
      <c r="B7" s="206" t="s">
        <v>4</v>
      </c>
      <c r="C7" s="206"/>
      <c r="D7" s="206"/>
      <c r="E7" s="206"/>
      <c r="F7" s="206"/>
      <c r="G7" s="8" t="s">
        <v>5</v>
      </c>
      <c r="H7" s="9" t="s">
        <v>6</v>
      </c>
      <c r="I7" s="9" t="s">
        <v>7</v>
      </c>
      <c r="J7" s="8" t="s">
        <v>8</v>
      </c>
      <c r="K7" s="9" t="s">
        <v>9</v>
      </c>
      <c r="L7" s="9" t="s">
        <v>10</v>
      </c>
    </row>
    <row r="8" spans="2:12" s="10" customFormat="1" ht="11.25" x14ac:dyDescent="0.2">
      <c r="B8" s="207">
        <v>1</v>
      </c>
      <c r="C8" s="207"/>
      <c r="D8" s="207"/>
      <c r="E8" s="207"/>
      <c r="F8" s="207"/>
      <c r="G8" s="11">
        <v>2</v>
      </c>
      <c r="H8" s="12">
        <v>3</v>
      </c>
      <c r="I8" s="12">
        <v>4</v>
      </c>
      <c r="J8" s="12">
        <v>5</v>
      </c>
      <c r="K8" s="12" t="s">
        <v>11</v>
      </c>
      <c r="L8" s="12" t="s">
        <v>12</v>
      </c>
    </row>
    <row r="9" spans="2:12" ht="14.45" customHeight="1" x14ac:dyDescent="0.25">
      <c r="B9" s="204" t="s">
        <v>13</v>
      </c>
      <c r="C9" s="204"/>
      <c r="D9" s="204"/>
      <c r="E9" s="204"/>
      <c r="F9" s="204"/>
      <c r="G9" s="13">
        <f>G10</f>
        <v>1364049</v>
      </c>
      <c r="H9" s="13">
        <f>H10</f>
        <v>1648452</v>
      </c>
      <c r="I9" s="13"/>
      <c r="J9" s="13">
        <f>J10</f>
        <v>1754824</v>
      </c>
      <c r="K9" s="13">
        <f>J9/G9*100</f>
        <v>128.64816439878626</v>
      </c>
      <c r="L9" s="13">
        <f>J9/H9*100</f>
        <v>106.45284181765682</v>
      </c>
    </row>
    <row r="10" spans="2:12" ht="14.45" customHeight="1" x14ac:dyDescent="0.25">
      <c r="B10" s="208" t="s">
        <v>14</v>
      </c>
      <c r="C10" s="208"/>
      <c r="D10" s="208"/>
      <c r="E10" s="208"/>
      <c r="F10" s="208"/>
      <c r="G10" s="14">
        <f>' Račun prihoda i rashoda'!G11</f>
        <v>1364049</v>
      </c>
      <c r="H10" s="14">
        <f>' Račun prihoda i rashoda'!H11</f>
        <v>1648452</v>
      </c>
      <c r="I10" s="14"/>
      <c r="J10" s="14">
        <f>' Račun prihoda i rashoda'!J11</f>
        <v>1754824</v>
      </c>
      <c r="K10" s="14">
        <f>J10/G10*100</f>
        <v>128.64816439878626</v>
      </c>
      <c r="L10" s="14">
        <f>J10/H10*100</f>
        <v>106.45284181765682</v>
      </c>
    </row>
    <row r="11" spans="2:12" x14ac:dyDescent="0.25">
      <c r="B11" s="210" t="s">
        <v>15</v>
      </c>
      <c r="C11" s="210"/>
      <c r="D11" s="210"/>
      <c r="E11" s="210"/>
      <c r="F11" s="210"/>
      <c r="G11" s="14"/>
      <c r="H11" s="14"/>
      <c r="I11" s="14"/>
      <c r="J11" s="14"/>
      <c r="K11" s="14"/>
      <c r="L11" s="14"/>
    </row>
    <row r="12" spans="2:12" x14ac:dyDescent="0.25">
      <c r="B12" s="209" t="s">
        <v>16</v>
      </c>
      <c r="C12" s="209"/>
      <c r="D12" s="209"/>
      <c r="E12" s="209"/>
      <c r="F12" s="209"/>
      <c r="G12" s="13">
        <f>SUM(G13:G14)</f>
        <v>1318520</v>
      </c>
      <c r="H12" s="13">
        <f>SUM(H13:H14)</f>
        <v>1772103</v>
      </c>
      <c r="I12" s="13"/>
      <c r="J12" s="13">
        <f>SUM(J13:J14)</f>
        <v>1744729.89</v>
      </c>
      <c r="K12" s="13">
        <f>J12/G12*100</f>
        <v>132.32487106756059</v>
      </c>
      <c r="L12" s="13">
        <f>J12/H12*100</f>
        <v>98.455331885336221</v>
      </c>
    </row>
    <row r="13" spans="2:12" ht="14.45" customHeight="1" x14ac:dyDescent="0.25">
      <c r="B13" s="208" t="s">
        <v>17</v>
      </c>
      <c r="C13" s="208"/>
      <c r="D13" s="208"/>
      <c r="E13" s="208"/>
      <c r="F13" s="208"/>
      <c r="G13" s="14">
        <f>' Račun prihoda i rashoda'!G40</f>
        <v>1285157</v>
      </c>
      <c r="H13" s="14">
        <f>' Račun prihoda i rashoda'!H40</f>
        <v>1682903</v>
      </c>
      <c r="I13" s="14"/>
      <c r="J13" s="14">
        <f>' Račun prihoda i rashoda'!J40</f>
        <v>1681641.89</v>
      </c>
      <c r="K13" s="15">
        <f>J13/G13*100</f>
        <v>130.85108589845441</v>
      </c>
      <c r="L13" s="15">
        <f>J13/H13*100</f>
        <v>99.925063417202296</v>
      </c>
    </row>
    <row r="14" spans="2:12" x14ac:dyDescent="0.25">
      <c r="B14" s="210" t="s">
        <v>18</v>
      </c>
      <c r="C14" s="210"/>
      <c r="D14" s="210"/>
      <c r="E14" s="210"/>
      <c r="F14" s="210"/>
      <c r="G14" s="16">
        <f>' Račun prihoda i rashoda'!G89</f>
        <v>33363</v>
      </c>
      <c r="H14" s="16">
        <f>' Račun prihoda i rashoda'!H89</f>
        <v>89200</v>
      </c>
      <c r="I14" s="16"/>
      <c r="J14" s="16">
        <f>' Račun prihoda i rashoda'!J89</f>
        <v>63088</v>
      </c>
      <c r="K14" s="15">
        <f>J14/G14*100</f>
        <v>189.0957048227078</v>
      </c>
      <c r="L14" s="15">
        <f>J14/H14*100</f>
        <v>70.72645739910314</v>
      </c>
    </row>
    <row r="15" spans="2:12" ht="14.45" customHeight="1" x14ac:dyDescent="0.25">
      <c r="B15" s="204" t="s">
        <v>19</v>
      </c>
      <c r="C15" s="204"/>
      <c r="D15" s="204"/>
      <c r="E15" s="204"/>
      <c r="F15" s="204"/>
      <c r="G15" s="13">
        <f>G9-G12</f>
        <v>45529</v>
      </c>
      <c r="H15" s="13">
        <f>H9-H12</f>
        <v>-123651</v>
      </c>
      <c r="I15" s="17"/>
      <c r="J15" s="17">
        <f>J9-J12</f>
        <v>10094.110000000102</v>
      </c>
      <c r="K15" s="17">
        <f>J15/G15*100</f>
        <v>22.170726350238535</v>
      </c>
      <c r="L15" s="17">
        <f>J15/H15*100</f>
        <v>-8.1633872754770298</v>
      </c>
    </row>
    <row r="16" spans="2:12" ht="18" x14ac:dyDescent="0.25">
      <c r="B16" s="3"/>
      <c r="C16" s="18"/>
      <c r="D16" s="18"/>
      <c r="E16" s="18"/>
      <c r="F16" s="18"/>
      <c r="G16" s="18"/>
      <c r="H16" s="18"/>
      <c r="I16" s="19"/>
      <c r="J16" s="19"/>
      <c r="K16" s="19"/>
      <c r="L16" s="19"/>
    </row>
    <row r="17" spans="2:23" ht="18" customHeight="1" x14ac:dyDescent="0.25">
      <c r="B17" s="211" t="s">
        <v>20</v>
      </c>
      <c r="C17" s="211"/>
      <c r="D17" s="211"/>
      <c r="E17" s="211"/>
      <c r="F17" s="211"/>
      <c r="G17" s="18"/>
      <c r="H17" s="18"/>
      <c r="I17" s="19"/>
      <c r="J17" s="19"/>
      <c r="K17" s="19"/>
      <c r="L17" s="19"/>
    </row>
    <row r="18" spans="2:23" ht="26.45" customHeight="1" x14ac:dyDescent="0.25">
      <c r="B18" s="206" t="s">
        <v>4</v>
      </c>
      <c r="C18" s="206"/>
      <c r="D18" s="206"/>
      <c r="E18" s="206"/>
      <c r="F18" s="206"/>
      <c r="G18" s="8" t="s">
        <v>5</v>
      </c>
      <c r="H18" s="9" t="s">
        <v>6</v>
      </c>
      <c r="I18" s="9" t="s">
        <v>7</v>
      </c>
      <c r="J18" s="8" t="s">
        <v>8</v>
      </c>
      <c r="K18" s="9" t="s">
        <v>9</v>
      </c>
      <c r="L18" s="9" t="s">
        <v>10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2:23" s="10" customFormat="1" ht="11.25" x14ac:dyDescent="0.2">
      <c r="B19" s="207">
        <v>1</v>
      </c>
      <c r="C19" s="207"/>
      <c r="D19" s="207"/>
      <c r="E19" s="207"/>
      <c r="F19" s="207"/>
      <c r="G19" s="11">
        <v>2</v>
      </c>
      <c r="H19" s="12">
        <v>3</v>
      </c>
      <c r="I19" s="12">
        <v>4</v>
      </c>
      <c r="J19" s="12">
        <v>5</v>
      </c>
      <c r="K19" s="12" t="s">
        <v>11</v>
      </c>
      <c r="L19" s="12" t="s">
        <v>12</v>
      </c>
    </row>
    <row r="20" spans="2:23" ht="15.75" customHeight="1" x14ac:dyDescent="0.25">
      <c r="B20" s="208" t="s">
        <v>21</v>
      </c>
      <c r="C20" s="208"/>
      <c r="D20" s="208"/>
      <c r="E20" s="208"/>
      <c r="F20" s="208"/>
      <c r="G20" s="16"/>
      <c r="H20" s="16"/>
      <c r="I20" s="16"/>
      <c r="J20" s="16"/>
      <c r="K20" s="16"/>
      <c r="L20" s="1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2:23" ht="14.45" customHeight="1" x14ac:dyDescent="0.25">
      <c r="B21" s="208" t="s">
        <v>22</v>
      </c>
      <c r="C21" s="208"/>
      <c r="D21" s="208"/>
      <c r="E21" s="208"/>
      <c r="F21" s="208"/>
      <c r="G21" s="16"/>
      <c r="H21" s="16"/>
      <c r="I21" s="16"/>
      <c r="J21" s="16"/>
      <c r="K21" s="16"/>
      <c r="L21" s="16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2:23" s="2" customFormat="1" ht="15" customHeight="1" x14ac:dyDescent="0.25">
      <c r="B22" s="203" t="s">
        <v>23</v>
      </c>
      <c r="C22" s="203"/>
      <c r="D22" s="203"/>
      <c r="E22" s="203"/>
      <c r="F22" s="203"/>
      <c r="G22" s="13"/>
      <c r="H22" s="13"/>
      <c r="I22" s="13"/>
      <c r="J22" s="13"/>
      <c r="K22" s="13"/>
      <c r="L22" s="13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2:23" s="2" customFormat="1" ht="15" customHeight="1" x14ac:dyDescent="0.25">
      <c r="B23" s="203" t="s">
        <v>24</v>
      </c>
      <c r="C23" s="203"/>
      <c r="D23" s="203"/>
      <c r="E23" s="203"/>
      <c r="F23" s="203"/>
      <c r="G23" s="13">
        <v>0</v>
      </c>
      <c r="H23" s="13">
        <v>0</v>
      </c>
      <c r="I23" s="13"/>
      <c r="J23" s="13">
        <v>0</v>
      </c>
      <c r="K23" s="13" t="e">
        <f>J23/G23*100</f>
        <v>#DIV/0!</v>
      </c>
      <c r="L23" s="13" t="e">
        <f>J23/H23*100</f>
        <v>#DIV/0!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2:23" ht="14.45" customHeight="1" x14ac:dyDescent="0.25">
      <c r="B24" s="204" t="s">
        <v>25</v>
      </c>
      <c r="C24" s="204"/>
      <c r="D24" s="204"/>
      <c r="E24" s="204"/>
      <c r="F24" s="204"/>
      <c r="G24" s="13">
        <f>G15+G23</f>
        <v>45529</v>
      </c>
      <c r="H24" s="13">
        <f>H15+H23</f>
        <v>-123651</v>
      </c>
      <c r="I24" s="13"/>
      <c r="J24" s="13">
        <f>J15+J23</f>
        <v>10094.110000000102</v>
      </c>
      <c r="K24" s="13">
        <f>J24/G24*100</f>
        <v>22.170726350238535</v>
      </c>
      <c r="L24" s="13">
        <f>J24/H24*100</f>
        <v>-8.1633872754770298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2:23" ht="11.25" customHeight="1" x14ac:dyDescent="0.25">
      <c r="B25" s="20"/>
      <c r="C25" s="21"/>
      <c r="D25" s="21"/>
      <c r="E25" s="21"/>
      <c r="F25" s="21"/>
      <c r="G25" s="22"/>
      <c r="H25" s="22"/>
      <c r="I25" s="22"/>
      <c r="J25" s="22"/>
      <c r="K25" s="22"/>
      <c r="L25" s="2"/>
    </row>
    <row r="26" spans="2:23" ht="23.25" customHeight="1" x14ac:dyDescent="0.25">
      <c r="B26" s="205" t="s">
        <v>26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5"/>
    </row>
    <row r="27" spans="2:23" ht="15.75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2:23" ht="14.45" customHeight="1" x14ac:dyDescent="0.25">
      <c r="B28" s="200" t="s">
        <v>27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</row>
    <row r="29" spans="2:23" ht="14.45" customHeight="1" x14ac:dyDescent="0.25">
      <c r="B29" s="200" t="s">
        <v>28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</row>
    <row r="30" spans="2:23" ht="15" customHeight="1" x14ac:dyDescent="0.25">
      <c r="B30" s="200" t="s">
        <v>29</v>
      </c>
      <c r="C30" s="200"/>
      <c r="D30" s="200"/>
      <c r="E30" s="200"/>
      <c r="F30" s="200"/>
      <c r="G30" s="200"/>
      <c r="H30" s="200"/>
      <c r="I30" s="200"/>
      <c r="J30" s="200"/>
      <c r="K30" s="200"/>
      <c r="L30" s="200"/>
    </row>
    <row r="31" spans="2:23" ht="36.75" customHeight="1" x14ac:dyDescent="0.25"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</row>
    <row r="32" spans="2:23" x14ac:dyDescent="0.25">
      <c r="B32" s="201"/>
      <c r="C32" s="201"/>
      <c r="D32" s="201"/>
      <c r="E32" s="201"/>
      <c r="F32" s="201"/>
      <c r="G32" s="201"/>
      <c r="H32" s="201"/>
      <c r="I32" s="201"/>
      <c r="J32" s="201"/>
      <c r="K32" s="201"/>
    </row>
    <row r="33" spans="2:12" ht="15" customHeight="1" x14ac:dyDescent="0.25">
      <c r="B33" s="202" t="s">
        <v>30</v>
      </c>
      <c r="C33" s="202"/>
      <c r="D33" s="202"/>
      <c r="E33" s="202"/>
      <c r="F33" s="202"/>
      <c r="G33" s="202"/>
      <c r="H33" s="202"/>
      <c r="I33" s="202"/>
      <c r="J33" s="202"/>
      <c r="K33" s="202"/>
      <c r="L33" s="202"/>
    </row>
    <row r="34" spans="2:12" x14ac:dyDescent="0.25"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</row>
  </sheetData>
  <mergeCells count="29">
    <mergeCell ref="B1:L1"/>
    <mergeCell ref="B2:K2"/>
    <mergeCell ref="B3:D3"/>
    <mergeCell ref="B4:K4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B20:F20"/>
    <mergeCell ref="B21:F21"/>
    <mergeCell ref="B22:F22"/>
    <mergeCell ref="B30:L31"/>
    <mergeCell ref="B32:F32"/>
    <mergeCell ref="G32:K32"/>
    <mergeCell ref="B33:L34"/>
    <mergeCell ref="B23:F23"/>
    <mergeCell ref="B24:F24"/>
    <mergeCell ref="B26:L26"/>
    <mergeCell ref="B28:L28"/>
    <mergeCell ref="B29:L29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9"/>
  <sheetViews>
    <sheetView topLeftCell="B1" zoomScaleNormal="100" workbookViewId="0">
      <selection activeCell="H35" sqref="H35"/>
    </sheetView>
  </sheetViews>
  <sheetFormatPr defaultColWidth="8.7109375" defaultRowHeight="15" x14ac:dyDescent="0.25"/>
  <cols>
    <col min="2" max="2" width="7.42578125" customWidth="1"/>
    <col min="3" max="3" width="8.42578125" customWidth="1"/>
    <col min="4" max="4" width="5.42578125" customWidth="1"/>
    <col min="5" max="5" width="6.285156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2:12" ht="15.75" customHeight="1" x14ac:dyDescent="0.25">
      <c r="B2" s="212" t="s">
        <v>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2"/>
    </row>
    <row r="4" spans="2:12" ht="18" customHeight="1" x14ac:dyDescent="0.25">
      <c r="B4" s="212" t="s">
        <v>31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2"/>
    </row>
    <row r="6" spans="2:12" ht="15.75" customHeight="1" x14ac:dyDescent="0.25">
      <c r="B6" s="212" t="s">
        <v>32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2"/>
    </row>
    <row r="8" spans="2:12" ht="32.25" customHeight="1" x14ac:dyDescent="0.25">
      <c r="B8" s="214" t="s">
        <v>4</v>
      </c>
      <c r="C8" s="214"/>
      <c r="D8" s="214"/>
      <c r="E8" s="214"/>
      <c r="F8" s="214"/>
      <c r="G8" s="25" t="s">
        <v>33</v>
      </c>
      <c r="H8" s="25" t="s">
        <v>6</v>
      </c>
      <c r="I8" s="25" t="s">
        <v>7</v>
      </c>
      <c r="J8" s="25" t="s">
        <v>34</v>
      </c>
      <c r="K8" s="25" t="s">
        <v>9</v>
      </c>
      <c r="L8" s="25" t="s">
        <v>10</v>
      </c>
    </row>
    <row r="9" spans="2:12" s="10" customFormat="1" ht="11.25" x14ac:dyDescent="0.2">
      <c r="B9" s="215">
        <v>1</v>
      </c>
      <c r="C9" s="215"/>
      <c r="D9" s="215"/>
      <c r="E9" s="215"/>
      <c r="F9" s="215"/>
      <c r="G9" s="26">
        <v>2</v>
      </c>
      <c r="H9" s="26">
        <v>3</v>
      </c>
      <c r="I9" s="26">
        <v>4</v>
      </c>
      <c r="J9" s="26">
        <v>5</v>
      </c>
      <c r="K9" s="26" t="s">
        <v>11</v>
      </c>
      <c r="L9" s="26" t="s">
        <v>35</v>
      </c>
    </row>
    <row r="10" spans="2:12" x14ac:dyDescent="0.25">
      <c r="B10" s="27"/>
      <c r="C10" s="27"/>
      <c r="D10" s="27"/>
      <c r="E10" s="27"/>
      <c r="F10" s="27" t="s">
        <v>36</v>
      </c>
      <c r="G10" s="28">
        <f>G11+G35</f>
        <v>1487700</v>
      </c>
      <c r="H10" s="28">
        <f>H11+H35</f>
        <v>1648452</v>
      </c>
      <c r="I10" s="28"/>
      <c r="J10" s="29">
        <f>J11+J35</f>
        <v>1888569</v>
      </c>
      <c r="K10" s="30">
        <f t="shared" ref="K10:K33" si="0">J10/G10*100</f>
        <v>126.94555353901997</v>
      </c>
      <c r="L10" s="30">
        <f>J10/H10*100</f>
        <v>114.56621120906159</v>
      </c>
    </row>
    <row r="11" spans="2:12" ht="15.75" customHeight="1" x14ac:dyDescent="0.25">
      <c r="B11" s="27">
        <v>6</v>
      </c>
      <c r="C11" s="27"/>
      <c r="D11" s="27"/>
      <c r="E11" s="27"/>
      <c r="F11" s="27" t="s">
        <v>37</v>
      </c>
      <c r="G11" s="28">
        <f>G12+G18+G21+G30+G27</f>
        <v>1364049</v>
      </c>
      <c r="H11" s="28">
        <f>H12+H18+H21+H30</f>
        <v>1648452</v>
      </c>
      <c r="I11" s="28"/>
      <c r="J11" s="29">
        <f>J12+J18+J21+J30+J27</f>
        <v>1754824</v>
      </c>
      <c r="K11" s="30">
        <f t="shared" si="0"/>
        <v>128.64816439878626</v>
      </c>
      <c r="L11" s="30">
        <f>J11/H11*100</f>
        <v>106.45284181765682</v>
      </c>
    </row>
    <row r="12" spans="2:12" ht="25.5" x14ac:dyDescent="0.25">
      <c r="B12" s="27"/>
      <c r="C12" s="31">
        <v>63</v>
      </c>
      <c r="D12" s="31"/>
      <c r="E12" s="31"/>
      <c r="F12" s="31" t="s">
        <v>38</v>
      </c>
      <c r="G12" s="32">
        <f>G13+G16</f>
        <v>1215074</v>
      </c>
      <c r="H12" s="32">
        <f>H13+H16</f>
        <v>1407432</v>
      </c>
      <c r="I12" s="32"/>
      <c r="J12" s="33">
        <f>J13+J16</f>
        <v>1490632</v>
      </c>
      <c r="K12" s="34">
        <f t="shared" si="0"/>
        <v>122.67828955273505</v>
      </c>
      <c r="L12" s="34">
        <f>J12/H12*100</f>
        <v>105.91147565210966</v>
      </c>
    </row>
    <row r="13" spans="2:12" x14ac:dyDescent="0.25">
      <c r="B13" s="35"/>
      <c r="C13" s="35"/>
      <c r="D13" s="35">
        <v>636</v>
      </c>
      <c r="E13" s="35"/>
      <c r="F13" s="35" t="s">
        <v>39</v>
      </c>
      <c r="G13" s="28">
        <f>SUM(G14:G15)</f>
        <v>1165996</v>
      </c>
      <c r="H13" s="28">
        <v>1387432</v>
      </c>
      <c r="I13" s="28"/>
      <c r="J13" s="29">
        <f>J14+J15</f>
        <v>1440952</v>
      </c>
      <c r="K13" s="30">
        <f t="shared" si="0"/>
        <v>123.58121297157108</v>
      </c>
      <c r="L13" s="30">
        <f>J13/H13*100</f>
        <v>103.85748634888053</v>
      </c>
    </row>
    <row r="14" spans="2:12" x14ac:dyDescent="0.25">
      <c r="B14" s="35"/>
      <c r="C14" s="35"/>
      <c r="D14" s="35"/>
      <c r="E14" s="35">
        <v>6361</v>
      </c>
      <c r="F14" s="35" t="s">
        <v>40</v>
      </c>
      <c r="G14" s="36">
        <v>1165996</v>
      </c>
      <c r="H14" s="28"/>
      <c r="I14" s="28"/>
      <c r="J14" s="29">
        <v>1440952</v>
      </c>
      <c r="K14" s="30">
        <f t="shared" si="0"/>
        <v>123.58121297157108</v>
      </c>
      <c r="L14" s="30"/>
    </row>
    <row r="15" spans="2:12" x14ac:dyDescent="0.25">
      <c r="B15" s="35"/>
      <c r="C15" s="35"/>
      <c r="D15" s="37"/>
      <c r="E15" s="37">
        <v>6362</v>
      </c>
      <c r="F15" s="35" t="s">
        <v>41</v>
      </c>
      <c r="G15" s="38"/>
      <c r="H15" s="28"/>
      <c r="I15" s="28"/>
      <c r="J15" s="29"/>
      <c r="K15" s="30" t="e">
        <f t="shared" si="0"/>
        <v>#DIV/0!</v>
      </c>
      <c r="L15" s="30"/>
    </row>
    <row r="16" spans="2:12" x14ac:dyDescent="0.25">
      <c r="B16" s="35"/>
      <c r="C16" s="35"/>
      <c r="D16" s="37">
        <v>638</v>
      </c>
      <c r="E16" s="37"/>
      <c r="F16" s="35" t="s">
        <v>42</v>
      </c>
      <c r="G16" s="28">
        <f>G17</f>
        <v>49078</v>
      </c>
      <c r="H16" s="28">
        <v>20000</v>
      </c>
      <c r="I16" s="28"/>
      <c r="J16" s="29">
        <f>SUM(J17)</f>
        <v>49680</v>
      </c>
      <c r="K16" s="30">
        <f t="shared" si="0"/>
        <v>101.22661885162394</v>
      </c>
      <c r="L16" s="30">
        <f>J16/H16*100</f>
        <v>248.4</v>
      </c>
    </row>
    <row r="17" spans="2:12" x14ac:dyDescent="0.25">
      <c r="B17" s="35"/>
      <c r="C17" s="35"/>
      <c r="D17" s="37"/>
      <c r="E17" s="37">
        <v>6381</v>
      </c>
      <c r="F17" s="35" t="s">
        <v>43</v>
      </c>
      <c r="G17" s="28">
        <v>49078</v>
      </c>
      <c r="H17" s="28">
        <v>0</v>
      </c>
      <c r="I17" s="28"/>
      <c r="J17" s="29">
        <v>49680</v>
      </c>
      <c r="K17" s="30">
        <f t="shared" si="0"/>
        <v>101.22661885162394</v>
      </c>
      <c r="L17" s="30"/>
    </row>
    <row r="18" spans="2:12" x14ac:dyDescent="0.25">
      <c r="B18" s="37"/>
      <c r="C18" s="37">
        <v>64</v>
      </c>
      <c r="D18" s="37"/>
      <c r="E18" s="37"/>
      <c r="F18" s="37" t="s">
        <v>44</v>
      </c>
      <c r="G18" s="32">
        <f>SUM(G19)</f>
        <v>1</v>
      </c>
      <c r="H18" s="32">
        <f>H19</f>
        <v>1</v>
      </c>
      <c r="I18" s="32"/>
      <c r="J18" s="33">
        <f>J19</f>
        <v>1</v>
      </c>
      <c r="K18" s="34">
        <f t="shared" si="0"/>
        <v>100</v>
      </c>
      <c r="L18" s="34"/>
    </row>
    <row r="19" spans="2:12" x14ac:dyDescent="0.25">
      <c r="B19" s="35"/>
      <c r="C19" s="35"/>
      <c r="D19" s="37">
        <v>641</v>
      </c>
      <c r="E19" s="37"/>
      <c r="F19" s="35" t="s">
        <v>45</v>
      </c>
      <c r="G19" s="28">
        <f>SUM(G20)</f>
        <v>1</v>
      </c>
      <c r="H19" s="28">
        <v>1</v>
      </c>
      <c r="I19" s="28"/>
      <c r="J19" s="29">
        <f>J20</f>
        <v>1</v>
      </c>
      <c r="K19" s="30">
        <f t="shared" si="0"/>
        <v>100</v>
      </c>
      <c r="L19" s="30"/>
    </row>
    <row r="20" spans="2:12" x14ac:dyDescent="0.25">
      <c r="B20" s="35"/>
      <c r="C20" s="35"/>
      <c r="D20" s="37"/>
      <c r="E20" s="37">
        <v>6413</v>
      </c>
      <c r="F20" s="35" t="s">
        <v>45</v>
      </c>
      <c r="G20" s="28">
        <v>1</v>
      </c>
      <c r="H20" s="28"/>
      <c r="I20" s="28"/>
      <c r="J20" s="29">
        <v>1</v>
      </c>
      <c r="K20" s="30">
        <f t="shared" si="0"/>
        <v>100</v>
      </c>
      <c r="L20" s="30"/>
    </row>
    <row r="21" spans="2:12" ht="25.5" x14ac:dyDescent="0.25">
      <c r="B21" s="35"/>
      <c r="C21" s="37">
        <v>66</v>
      </c>
      <c r="D21" s="37"/>
      <c r="E21" s="37"/>
      <c r="F21" s="31" t="s">
        <v>46</v>
      </c>
      <c r="G21" s="32">
        <f>G22+G24</f>
        <v>53996</v>
      </c>
      <c r="H21" s="32">
        <f>H22+H24+H27</f>
        <v>69819</v>
      </c>
      <c r="I21" s="32"/>
      <c r="J21" s="33">
        <f>J22+J24</f>
        <v>92771</v>
      </c>
      <c r="K21" s="34">
        <f t="shared" si="0"/>
        <v>171.81087487962071</v>
      </c>
      <c r="L21" s="34">
        <f>J21/H21*100</f>
        <v>132.87357309614862</v>
      </c>
    </row>
    <row r="22" spans="2:12" ht="25.5" x14ac:dyDescent="0.25">
      <c r="B22" s="35"/>
      <c r="C22" s="39"/>
      <c r="D22" s="37">
        <v>661</v>
      </c>
      <c r="E22" s="37"/>
      <c r="F22" s="40" t="s">
        <v>47</v>
      </c>
      <c r="G22" s="28">
        <f>G23</f>
        <v>48933</v>
      </c>
      <c r="H22" s="28">
        <v>54999</v>
      </c>
      <c r="I22" s="28"/>
      <c r="J22" s="29">
        <f>J23</f>
        <v>78710</v>
      </c>
      <c r="K22" s="30">
        <f t="shared" si="0"/>
        <v>160.85259436372183</v>
      </c>
      <c r="L22" s="30">
        <f>J22/H22*100</f>
        <v>143.11169293987163</v>
      </c>
    </row>
    <row r="23" spans="2:12" x14ac:dyDescent="0.25">
      <c r="B23" s="35"/>
      <c r="C23" s="39"/>
      <c r="D23" s="37"/>
      <c r="E23" s="37">
        <v>6615</v>
      </c>
      <c r="F23" s="40" t="s">
        <v>48</v>
      </c>
      <c r="G23" s="28">
        <v>48933</v>
      </c>
      <c r="H23" s="28"/>
      <c r="I23" s="28"/>
      <c r="J23" s="29">
        <v>78710</v>
      </c>
      <c r="K23" s="30">
        <f t="shared" si="0"/>
        <v>160.85259436372183</v>
      </c>
      <c r="L23" s="30"/>
    </row>
    <row r="24" spans="2:12" x14ac:dyDescent="0.25">
      <c r="B24" s="35"/>
      <c r="C24" s="39"/>
      <c r="D24" s="37">
        <v>663</v>
      </c>
      <c r="E24" s="37"/>
      <c r="F24" s="40" t="s">
        <v>49</v>
      </c>
      <c r="G24" s="41">
        <f>SUM(G25:G26)</f>
        <v>5063</v>
      </c>
      <c r="H24" s="28">
        <v>14100</v>
      </c>
      <c r="I24" s="28"/>
      <c r="J24" s="29">
        <f>SUM(J25)</f>
        <v>14061</v>
      </c>
      <c r="K24" s="30">
        <f t="shared" si="0"/>
        <v>277.72071894133916</v>
      </c>
      <c r="L24" s="30">
        <f>J24/H24*100</f>
        <v>99.723404255319153</v>
      </c>
    </row>
    <row r="25" spans="2:12" x14ac:dyDescent="0.25">
      <c r="B25" s="35"/>
      <c r="C25" s="39"/>
      <c r="D25" s="37"/>
      <c r="E25" s="37">
        <v>6631</v>
      </c>
      <c r="F25" s="40" t="s">
        <v>50</v>
      </c>
      <c r="G25" s="41">
        <v>5063</v>
      </c>
      <c r="H25" s="28"/>
      <c r="I25" s="28"/>
      <c r="J25" s="29">
        <v>14061</v>
      </c>
      <c r="K25" s="30">
        <f t="shared" si="0"/>
        <v>277.72071894133916</v>
      </c>
      <c r="L25" s="30"/>
    </row>
    <row r="26" spans="2:12" x14ac:dyDescent="0.25">
      <c r="B26" s="35"/>
      <c r="C26" s="39"/>
      <c r="D26" s="37"/>
      <c r="E26" s="37">
        <v>6632</v>
      </c>
      <c r="F26" s="40" t="s">
        <v>51</v>
      </c>
      <c r="G26" s="41"/>
      <c r="H26" s="28"/>
      <c r="I26" s="28"/>
      <c r="J26" s="29"/>
      <c r="K26" s="30" t="e">
        <f t="shared" si="0"/>
        <v>#DIV/0!</v>
      </c>
      <c r="L26" s="30"/>
    </row>
    <row r="27" spans="2:12" s="184" customFormat="1" x14ac:dyDescent="0.25">
      <c r="B27" s="198"/>
      <c r="C27" s="39">
        <v>65</v>
      </c>
      <c r="D27" s="199"/>
      <c r="E27" s="199"/>
      <c r="F27" s="40" t="s">
        <v>264</v>
      </c>
      <c r="G27" s="41">
        <f>SUM(G28)</f>
        <v>253</v>
      </c>
      <c r="H27" s="28">
        <f>SUM(H28)</f>
        <v>720</v>
      </c>
      <c r="I27" s="28"/>
      <c r="J27" s="29">
        <f>SUM(J28)</f>
        <v>220</v>
      </c>
      <c r="K27" s="30"/>
      <c r="L27" s="30"/>
    </row>
    <row r="28" spans="2:12" s="184" customFormat="1" x14ac:dyDescent="0.25">
      <c r="B28" s="198"/>
      <c r="C28" s="39"/>
      <c r="D28" s="199">
        <v>652</v>
      </c>
      <c r="E28" s="199"/>
      <c r="F28" s="40" t="s">
        <v>265</v>
      </c>
      <c r="G28" s="41">
        <f>SUM(G29)</f>
        <v>253</v>
      </c>
      <c r="H28" s="28">
        <v>720</v>
      </c>
      <c r="I28" s="28"/>
      <c r="J28" s="29">
        <f>SUM(J29)</f>
        <v>220</v>
      </c>
      <c r="K28" s="30"/>
      <c r="L28" s="30"/>
    </row>
    <row r="29" spans="2:12" s="184" customFormat="1" x14ac:dyDescent="0.25">
      <c r="B29" s="198"/>
      <c r="C29" s="39"/>
      <c r="D29" s="199"/>
      <c r="E29" s="199">
        <v>6526</v>
      </c>
      <c r="F29" s="40" t="s">
        <v>266</v>
      </c>
      <c r="G29" s="41">
        <v>253</v>
      </c>
      <c r="H29" s="28"/>
      <c r="I29" s="28"/>
      <c r="J29" s="29">
        <v>220</v>
      </c>
      <c r="K29" s="30"/>
      <c r="L29" s="30"/>
    </row>
    <row r="30" spans="2:12" x14ac:dyDescent="0.25">
      <c r="B30" s="35"/>
      <c r="C30" s="37">
        <v>67</v>
      </c>
      <c r="D30" s="37"/>
      <c r="E30" s="37" t="s">
        <v>52</v>
      </c>
      <c r="F30" s="31" t="s">
        <v>53</v>
      </c>
      <c r="G30" s="42">
        <f>G31</f>
        <v>94725</v>
      </c>
      <c r="H30" s="32">
        <f>H31</f>
        <v>171200</v>
      </c>
      <c r="I30" s="32"/>
      <c r="J30" s="33">
        <f>J31</f>
        <v>171200</v>
      </c>
      <c r="K30" s="34">
        <f t="shared" si="0"/>
        <v>180.73370282396411</v>
      </c>
      <c r="L30" s="34">
        <f>J30/H30*100</f>
        <v>100</v>
      </c>
    </row>
    <row r="31" spans="2:12" x14ac:dyDescent="0.25">
      <c r="B31" s="39"/>
      <c r="C31" s="35"/>
      <c r="D31" s="37">
        <v>671</v>
      </c>
      <c r="E31" s="37"/>
      <c r="F31" s="40" t="s">
        <v>53</v>
      </c>
      <c r="G31" s="28">
        <f>SUM(G32:G33)</f>
        <v>94725</v>
      </c>
      <c r="H31" s="28">
        <v>171200</v>
      </c>
      <c r="I31" s="28"/>
      <c r="J31" s="29">
        <f>SUM(J32:J33)</f>
        <v>171200</v>
      </c>
      <c r="K31" s="30">
        <f t="shared" si="0"/>
        <v>180.73370282396411</v>
      </c>
      <c r="L31" s="30">
        <f>J31/H31*100</f>
        <v>100</v>
      </c>
    </row>
    <row r="32" spans="2:12" x14ac:dyDescent="0.25">
      <c r="B32" s="35"/>
      <c r="C32" s="35"/>
      <c r="D32" s="37"/>
      <c r="E32" s="37">
        <v>6711</v>
      </c>
      <c r="F32" s="40" t="s">
        <v>53</v>
      </c>
      <c r="G32" s="28">
        <v>94725</v>
      </c>
      <c r="H32" s="28"/>
      <c r="I32" s="28"/>
      <c r="J32" s="29">
        <v>171200</v>
      </c>
      <c r="K32" s="30">
        <f t="shared" si="0"/>
        <v>180.73370282396411</v>
      </c>
      <c r="L32" s="30"/>
    </row>
    <row r="33" spans="2:12" x14ac:dyDescent="0.25">
      <c r="B33" s="35"/>
      <c r="C33" s="35"/>
      <c r="D33" s="35"/>
      <c r="E33" s="35">
        <v>6712</v>
      </c>
      <c r="F33" s="40" t="s">
        <v>53</v>
      </c>
      <c r="G33" s="28"/>
      <c r="H33" s="28"/>
      <c r="I33" s="28"/>
      <c r="J33" s="29"/>
      <c r="K33" s="30" t="e">
        <f t="shared" si="0"/>
        <v>#DIV/0!</v>
      </c>
      <c r="L33" s="30"/>
    </row>
    <row r="34" spans="2:12" x14ac:dyDescent="0.25">
      <c r="B34" s="35"/>
      <c r="C34" s="35"/>
      <c r="D34" s="35"/>
      <c r="E34" s="35"/>
      <c r="F34" s="43"/>
      <c r="G34" s="28"/>
      <c r="H34" s="28"/>
      <c r="I34" s="28"/>
      <c r="J34" s="29"/>
      <c r="K34" s="44"/>
      <c r="L34" s="44"/>
    </row>
    <row r="35" spans="2:12" x14ac:dyDescent="0.25">
      <c r="B35" s="35">
        <v>9</v>
      </c>
      <c r="C35" s="35">
        <v>92</v>
      </c>
      <c r="D35" s="35">
        <v>922</v>
      </c>
      <c r="E35" s="35">
        <v>9221</v>
      </c>
      <c r="F35" s="43"/>
      <c r="G35" s="28">
        <v>123651</v>
      </c>
      <c r="H35" s="28"/>
      <c r="I35" s="28"/>
      <c r="J35" s="29">
        <v>133745</v>
      </c>
      <c r="K35" s="44"/>
      <c r="L35" s="44"/>
    </row>
    <row r="36" spans="2:12" ht="15.75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33" customHeight="1" x14ac:dyDescent="0.25">
      <c r="B37" s="214" t="s">
        <v>4</v>
      </c>
      <c r="C37" s="214"/>
      <c r="D37" s="214"/>
      <c r="E37" s="214"/>
      <c r="F37" s="214"/>
      <c r="G37" s="25" t="s">
        <v>5</v>
      </c>
      <c r="H37" s="25" t="s">
        <v>6</v>
      </c>
      <c r="I37" s="25" t="s">
        <v>7</v>
      </c>
      <c r="J37" s="25" t="s">
        <v>8</v>
      </c>
      <c r="K37" s="25" t="s">
        <v>9</v>
      </c>
      <c r="L37" s="25" t="s">
        <v>10</v>
      </c>
    </row>
    <row r="38" spans="2:12" s="10" customFormat="1" ht="11.25" x14ac:dyDescent="0.2">
      <c r="B38" s="215">
        <v>1</v>
      </c>
      <c r="C38" s="215"/>
      <c r="D38" s="215"/>
      <c r="E38" s="215"/>
      <c r="F38" s="215"/>
      <c r="G38" s="26">
        <v>2</v>
      </c>
      <c r="H38" s="26">
        <v>3</v>
      </c>
      <c r="I38" s="26">
        <v>4</v>
      </c>
      <c r="J38" s="26">
        <v>5</v>
      </c>
      <c r="K38" s="26" t="s">
        <v>11</v>
      </c>
      <c r="L38" s="26" t="s">
        <v>12</v>
      </c>
    </row>
    <row r="39" spans="2:12" x14ac:dyDescent="0.25">
      <c r="B39" s="27"/>
      <c r="C39" s="27"/>
      <c r="D39" s="27"/>
      <c r="E39" s="27"/>
      <c r="F39" s="27" t="s">
        <v>54</v>
      </c>
      <c r="G39" s="45">
        <f>G40+G89</f>
        <v>1318520</v>
      </c>
      <c r="H39" s="28">
        <f>H40+H89</f>
        <v>1772103</v>
      </c>
      <c r="I39" s="28"/>
      <c r="J39" s="29">
        <f>J40+J89</f>
        <v>1744729.89</v>
      </c>
      <c r="K39" s="30">
        <f t="shared" ref="K39:K44" si="1">J39/G39*100</f>
        <v>132.32487106756059</v>
      </c>
      <c r="L39" s="30">
        <f>J39/H39*100</f>
        <v>98.455331885336221</v>
      </c>
    </row>
    <row r="40" spans="2:12" x14ac:dyDescent="0.25">
      <c r="B40" s="27">
        <v>3</v>
      </c>
      <c r="C40" s="27"/>
      <c r="D40" s="27"/>
      <c r="E40" s="27">
        <v>3</v>
      </c>
      <c r="F40" s="27" t="s">
        <v>55</v>
      </c>
      <c r="G40" s="45">
        <f>G41+G50+G81+G85+G87</f>
        <v>1285157</v>
      </c>
      <c r="H40" s="28">
        <f>H41+H50+H81+H85+H87</f>
        <v>1682903</v>
      </c>
      <c r="I40" s="28"/>
      <c r="J40" s="29">
        <f>J41+J50+J81+J85+J87</f>
        <v>1681641.89</v>
      </c>
      <c r="K40" s="30">
        <f t="shared" si="1"/>
        <v>130.85108589845441</v>
      </c>
      <c r="L40" s="30">
        <f>J40/H40*100</f>
        <v>99.925063417202296</v>
      </c>
    </row>
    <row r="41" spans="2:12" x14ac:dyDescent="0.25">
      <c r="B41" s="27"/>
      <c r="C41" s="40">
        <v>31</v>
      </c>
      <c r="D41" s="40"/>
      <c r="E41" s="40">
        <v>31</v>
      </c>
      <c r="F41" s="40" t="s">
        <v>56</v>
      </c>
      <c r="G41" s="45">
        <f>G42+G46+G47</f>
        <v>1128455</v>
      </c>
      <c r="H41" s="28">
        <v>1386700</v>
      </c>
      <c r="I41" s="28"/>
      <c r="J41" s="29">
        <f>J42+J46+J47</f>
        <v>1428830.89</v>
      </c>
      <c r="K41" s="30">
        <f t="shared" si="1"/>
        <v>126.61833125822473</v>
      </c>
      <c r="L41" s="30">
        <f>J41/H41*100</f>
        <v>103.03821230258887</v>
      </c>
    </row>
    <row r="42" spans="2:12" x14ac:dyDescent="0.25">
      <c r="B42" s="35"/>
      <c r="C42" s="35"/>
      <c r="D42" s="35">
        <v>311</v>
      </c>
      <c r="E42" s="35">
        <v>311</v>
      </c>
      <c r="F42" s="35" t="s">
        <v>57</v>
      </c>
      <c r="G42" s="45">
        <f>SUM(G43:G45)</f>
        <v>936268</v>
      </c>
      <c r="H42" s="28">
        <v>0</v>
      </c>
      <c r="I42" s="28"/>
      <c r="J42" s="29">
        <f>SUM(J43:J45)</f>
        <v>1183925.8899999999</v>
      </c>
      <c r="K42" s="30">
        <f t="shared" si="1"/>
        <v>126.45160253260816</v>
      </c>
      <c r="L42" s="30" t="e">
        <f>J42/H42*100</f>
        <v>#DIV/0!</v>
      </c>
    </row>
    <row r="43" spans="2:12" x14ac:dyDescent="0.25">
      <c r="B43" s="35"/>
      <c r="C43" s="35"/>
      <c r="D43" s="35"/>
      <c r="E43" s="35">
        <v>3111</v>
      </c>
      <c r="F43" s="35" t="s">
        <v>58</v>
      </c>
      <c r="G43" s="45">
        <v>868579</v>
      </c>
      <c r="H43" s="28"/>
      <c r="I43" s="28"/>
      <c r="J43" s="29">
        <v>1092116</v>
      </c>
      <c r="K43" s="30">
        <f t="shared" si="1"/>
        <v>125.73594342023004</v>
      </c>
      <c r="L43" s="30"/>
    </row>
    <row r="44" spans="2:12" x14ac:dyDescent="0.25">
      <c r="B44" s="35"/>
      <c r="C44" s="35"/>
      <c r="D44" s="35"/>
      <c r="E44" s="35">
        <v>3113</v>
      </c>
      <c r="F44" s="35" t="s">
        <v>59</v>
      </c>
      <c r="G44" s="45">
        <v>67689</v>
      </c>
      <c r="H44" s="28"/>
      <c r="I44" s="28"/>
      <c r="J44" s="29">
        <v>63052.89</v>
      </c>
      <c r="K44" s="30">
        <f t="shared" si="1"/>
        <v>93.150866462793076</v>
      </c>
      <c r="L44" s="30"/>
    </row>
    <row r="45" spans="2:12" x14ac:dyDescent="0.25">
      <c r="B45" s="35"/>
      <c r="C45" s="35"/>
      <c r="D45" s="35"/>
      <c r="E45" s="35">
        <v>3114</v>
      </c>
      <c r="F45" s="35" t="s">
        <v>60</v>
      </c>
      <c r="G45" s="45"/>
      <c r="H45" s="28"/>
      <c r="I45" s="28"/>
      <c r="J45" s="29">
        <v>28757</v>
      </c>
      <c r="K45" s="30"/>
      <c r="L45" s="30"/>
    </row>
    <row r="46" spans="2:12" x14ac:dyDescent="0.25">
      <c r="B46" s="35"/>
      <c r="C46" s="35"/>
      <c r="D46" s="35">
        <v>312</v>
      </c>
      <c r="E46" s="35">
        <v>312</v>
      </c>
      <c r="F46" s="35" t="s">
        <v>61</v>
      </c>
      <c r="G46" s="45">
        <v>37707</v>
      </c>
      <c r="H46" s="28">
        <v>0</v>
      </c>
      <c r="I46" s="28"/>
      <c r="J46" s="29">
        <v>49550</v>
      </c>
      <c r="K46" s="30">
        <f>J46/G46*100</f>
        <v>131.40796138647997</v>
      </c>
      <c r="L46" s="30" t="e">
        <f>J46/H46*100</f>
        <v>#DIV/0!</v>
      </c>
    </row>
    <row r="47" spans="2:12" x14ac:dyDescent="0.25">
      <c r="B47" s="35"/>
      <c r="C47" s="35"/>
      <c r="D47" s="35">
        <v>313</v>
      </c>
      <c r="E47" s="35">
        <v>313</v>
      </c>
      <c r="F47" s="35" t="s">
        <v>62</v>
      </c>
      <c r="G47" s="45">
        <f>SUM(G48:G49)</f>
        <v>154480</v>
      </c>
      <c r="H47" s="28">
        <v>0</v>
      </c>
      <c r="I47" s="28"/>
      <c r="J47" s="29">
        <f>SUM(J48:J49)</f>
        <v>195355</v>
      </c>
      <c r="K47" s="30">
        <f>J47/G47*100</f>
        <v>126.45973588814086</v>
      </c>
      <c r="L47" s="30" t="e">
        <f>J47/H47*100</f>
        <v>#DIV/0!</v>
      </c>
    </row>
    <row r="48" spans="2:12" x14ac:dyDescent="0.25">
      <c r="B48" s="35"/>
      <c r="C48" s="35"/>
      <c r="D48" s="35"/>
      <c r="E48" s="35">
        <v>3132</v>
      </c>
      <c r="F48" s="35" t="s">
        <v>63</v>
      </c>
      <c r="G48" s="45">
        <v>154480</v>
      </c>
      <c r="H48" s="28"/>
      <c r="I48" s="28"/>
      <c r="J48" s="29">
        <v>195349</v>
      </c>
      <c r="K48" s="30"/>
      <c r="L48" s="30"/>
    </row>
    <row r="49" spans="2:12" x14ac:dyDescent="0.25">
      <c r="B49" s="35"/>
      <c r="C49" s="35"/>
      <c r="D49" s="35"/>
      <c r="E49" s="35">
        <v>3133</v>
      </c>
      <c r="F49" s="35" t="s">
        <v>64</v>
      </c>
      <c r="G49" s="45">
        <v>0</v>
      </c>
      <c r="H49" s="28"/>
      <c r="I49" s="28"/>
      <c r="J49" s="29">
        <v>6</v>
      </c>
      <c r="K49" s="30" t="e">
        <f t="shared" ref="K49:K80" si="2">J49/G49*100</f>
        <v>#DIV/0!</v>
      </c>
      <c r="L49" s="30"/>
    </row>
    <row r="50" spans="2:12" x14ac:dyDescent="0.25">
      <c r="B50" s="35"/>
      <c r="C50" s="35">
        <v>32</v>
      </c>
      <c r="D50" s="37"/>
      <c r="E50" s="37">
        <v>32</v>
      </c>
      <c r="F50" s="35" t="s">
        <v>65</v>
      </c>
      <c r="G50" s="45">
        <f>G51+G56+G63+G73+G74</f>
        <v>155750</v>
      </c>
      <c r="H50" s="28">
        <v>295071</v>
      </c>
      <c r="I50" s="28"/>
      <c r="J50" s="29">
        <f>J51+J56+J63+J73+J74</f>
        <v>251623</v>
      </c>
      <c r="K50" s="30">
        <f t="shared" si="2"/>
        <v>161.55569823434993</v>
      </c>
      <c r="L50" s="30">
        <f>J50/H50*100</f>
        <v>85.275408291563721</v>
      </c>
    </row>
    <row r="51" spans="2:12" x14ac:dyDescent="0.25">
      <c r="B51" s="35"/>
      <c r="C51" s="35"/>
      <c r="D51" s="35">
        <v>321</v>
      </c>
      <c r="E51" s="35">
        <v>321</v>
      </c>
      <c r="F51" s="35" t="s">
        <v>66</v>
      </c>
      <c r="G51" s="45">
        <f>SUM(G52:G55)</f>
        <v>44491</v>
      </c>
      <c r="H51" s="28">
        <v>0</v>
      </c>
      <c r="I51" s="28"/>
      <c r="J51" s="29">
        <f>SUM(J52:J55)</f>
        <v>91083</v>
      </c>
      <c r="K51" s="30">
        <f t="shared" si="2"/>
        <v>204.72230338720192</v>
      </c>
      <c r="L51" s="30" t="e">
        <f>J51/H51*100</f>
        <v>#DIV/0!</v>
      </c>
    </row>
    <row r="52" spans="2:12" x14ac:dyDescent="0.25">
      <c r="B52" s="35"/>
      <c r="C52" s="39"/>
      <c r="D52" s="35"/>
      <c r="E52" s="35">
        <v>3211</v>
      </c>
      <c r="F52" s="43" t="s">
        <v>67</v>
      </c>
      <c r="G52" s="45">
        <v>20340</v>
      </c>
      <c r="H52" s="28"/>
      <c r="I52" s="28"/>
      <c r="J52" s="29">
        <v>33458</v>
      </c>
      <c r="K52" s="30">
        <f t="shared" si="2"/>
        <v>164.49360865290069</v>
      </c>
      <c r="L52" s="30"/>
    </row>
    <row r="53" spans="2:12" x14ac:dyDescent="0.25">
      <c r="B53" s="35"/>
      <c r="C53" s="39"/>
      <c r="D53" s="37"/>
      <c r="E53" s="37">
        <v>3212</v>
      </c>
      <c r="F53" s="35" t="s">
        <v>68</v>
      </c>
      <c r="G53" s="45">
        <v>18108</v>
      </c>
      <c r="H53" s="28"/>
      <c r="I53" s="28"/>
      <c r="J53" s="29">
        <v>19743</v>
      </c>
      <c r="K53" s="30">
        <f t="shared" si="2"/>
        <v>109.02915838303512</v>
      </c>
      <c r="L53" s="30"/>
    </row>
    <row r="54" spans="2:12" x14ac:dyDescent="0.25">
      <c r="B54" s="35"/>
      <c r="C54" s="35"/>
      <c r="D54" s="37"/>
      <c r="E54" s="37">
        <v>3213</v>
      </c>
      <c r="F54" s="37" t="s">
        <v>69</v>
      </c>
      <c r="G54" s="45">
        <v>2332</v>
      </c>
      <c r="H54" s="28"/>
      <c r="I54" s="28"/>
      <c r="J54" s="29">
        <v>33252</v>
      </c>
      <c r="K54" s="30">
        <f t="shared" si="2"/>
        <v>1425.9005145797598</v>
      </c>
      <c r="L54" s="30"/>
    </row>
    <row r="55" spans="2:12" x14ac:dyDescent="0.25">
      <c r="B55" s="35"/>
      <c r="C55" s="35"/>
      <c r="D55" s="37"/>
      <c r="E55" s="37">
        <v>3214</v>
      </c>
      <c r="F55" s="37" t="s">
        <v>70</v>
      </c>
      <c r="G55" s="45">
        <v>3711</v>
      </c>
      <c r="H55" s="28"/>
      <c r="I55" s="28"/>
      <c r="J55" s="29">
        <v>4630</v>
      </c>
      <c r="K55" s="30">
        <f t="shared" si="2"/>
        <v>124.76421449744004</v>
      </c>
      <c r="L55" s="30"/>
    </row>
    <row r="56" spans="2:12" x14ac:dyDescent="0.25">
      <c r="B56" s="35"/>
      <c r="C56" s="35"/>
      <c r="D56" s="37">
        <v>322</v>
      </c>
      <c r="E56" s="37">
        <v>322</v>
      </c>
      <c r="F56" s="37" t="s">
        <v>71</v>
      </c>
      <c r="G56" s="45">
        <f>SUM(G57:G62)</f>
        <v>43455</v>
      </c>
      <c r="H56" s="28">
        <v>0</v>
      </c>
      <c r="I56" s="28"/>
      <c r="J56" s="29">
        <f>SUM(J57:J62)</f>
        <v>44592</v>
      </c>
      <c r="K56" s="30">
        <f t="shared" si="2"/>
        <v>102.61649982740767</v>
      </c>
      <c r="L56" s="30" t="e">
        <f>J56/H56*100</f>
        <v>#DIV/0!</v>
      </c>
    </row>
    <row r="57" spans="2:12" x14ac:dyDescent="0.25">
      <c r="B57" s="35"/>
      <c r="C57" s="35"/>
      <c r="D57" s="37"/>
      <c r="E57" s="37">
        <v>3221</v>
      </c>
      <c r="F57" s="37" t="s">
        <v>72</v>
      </c>
      <c r="G57" s="45">
        <v>8585</v>
      </c>
      <c r="H57" s="28"/>
      <c r="I57" s="28"/>
      <c r="J57" s="29">
        <v>10780</v>
      </c>
      <c r="K57" s="30">
        <f t="shared" si="2"/>
        <v>125.56785090273735</v>
      </c>
      <c r="L57" s="30"/>
    </row>
    <row r="58" spans="2:12" x14ac:dyDescent="0.25">
      <c r="B58" s="35"/>
      <c r="C58" s="35"/>
      <c r="D58" s="37"/>
      <c r="E58" s="37">
        <v>3222</v>
      </c>
      <c r="F58" s="37" t="s">
        <v>73</v>
      </c>
      <c r="G58" s="45">
        <v>5750</v>
      </c>
      <c r="H58" s="28"/>
      <c r="I58" s="28"/>
      <c r="J58" s="29">
        <v>2602</v>
      </c>
      <c r="K58" s="30">
        <f t="shared" si="2"/>
        <v>45.252173913043478</v>
      </c>
      <c r="L58" s="30"/>
    </row>
    <row r="59" spans="2:12" x14ac:dyDescent="0.25">
      <c r="B59" s="35"/>
      <c r="C59" s="35"/>
      <c r="D59" s="37"/>
      <c r="E59" s="37">
        <v>3223</v>
      </c>
      <c r="F59" s="37" t="s">
        <v>74</v>
      </c>
      <c r="G59" s="45">
        <v>21597</v>
      </c>
      <c r="H59" s="28"/>
      <c r="I59" s="28"/>
      <c r="J59" s="29">
        <v>18644</v>
      </c>
      <c r="K59" s="30">
        <f t="shared" si="2"/>
        <v>86.326804648793811</v>
      </c>
      <c r="L59" s="30"/>
    </row>
    <row r="60" spans="2:12" x14ac:dyDescent="0.25">
      <c r="B60" s="35"/>
      <c r="C60" s="35"/>
      <c r="D60" s="37"/>
      <c r="E60" s="37">
        <v>3224</v>
      </c>
      <c r="F60" s="37" t="s">
        <v>75</v>
      </c>
      <c r="G60" s="45">
        <v>1702</v>
      </c>
      <c r="H60" s="28"/>
      <c r="I60" s="28"/>
      <c r="J60" s="29">
        <v>3385</v>
      </c>
      <c r="K60" s="30">
        <f t="shared" si="2"/>
        <v>198.88366627497064</v>
      </c>
      <c r="L60" s="30"/>
    </row>
    <row r="61" spans="2:12" x14ac:dyDescent="0.25">
      <c r="B61" s="35"/>
      <c r="C61" s="35"/>
      <c r="D61" s="37"/>
      <c r="E61" s="37">
        <v>3225</v>
      </c>
      <c r="F61" s="37" t="s">
        <v>76</v>
      </c>
      <c r="G61" s="45">
        <v>5747</v>
      </c>
      <c r="H61" s="28"/>
      <c r="I61" s="28"/>
      <c r="J61" s="29">
        <v>8593</v>
      </c>
      <c r="K61" s="30">
        <f t="shared" si="2"/>
        <v>149.52148947276839</v>
      </c>
      <c r="L61" s="30"/>
    </row>
    <row r="62" spans="2:12" x14ac:dyDescent="0.25">
      <c r="B62" s="35"/>
      <c r="C62" s="35"/>
      <c r="D62" s="37"/>
      <c r="E62" s="37">
        <v>3227</v>
      </c>
      <c r="F62" s="37" t="s">
        <v>77</v>
      </c>
      <c r="G62" s="45">
        <v>74</v>
      </c>
      <c r="H62" s="28"/>
      <c r="I62" s="28"/>
      <c r="J62" s="29">
        <v>588</v>
      </c>
      <c r="K62" s="30">
        <f t="shared" si="2"/>
        <v>794.59459459459458</v>
      </c>
      <c r="L62" s="30"/>
    </row>
    <row r="63" spans="2:12" x14ac:dyDescent="0.25">
      <c r="B63" s="35"/>
      <c r="C63" s="35"/>
      <c r="D63" s="37">
        <v>323</v>
      </c>
      <c r="E63" s="37">
        <v>323</v>
      </c>
      <c r="F63" s="37" t="s">
        <v>78</v>
      </c>
      <c r="G63" s="45">
        <f>SUM(G64:G72)</f>
        <v>45963</v>
      </c>
      <c r="H63" s="28"/>
      <c r="I63" s="28"/>
      <c r="J63" s="29">
        <f>SUM(J64:J72)</f>
        <v>90074</v>
      </c>
      <c r="K63" s="30">
        <f t="shared" si="2"/>
        <v>195.97067206231097</v>
      </c>
      <c r="L63" s="30" t="e">
        <f>J63/H63*100</f>
        <v>#DIV/0!</v>
      </c>
    </row>
    <row r="64" spans="2:12" x14ac:dyDescent="0.25">
      <c r="B64" s="35"/>
      <c r="C64" s="35"/>
      <c r="D64" s="37"/>
      <c r="E64" s="37">
        <v>3231</v>
      </c>
      <c r="F64" s="37" t="s">
        <v>79</v>
      </c>
      <c r="G64" s="45">
        <v>2348</v>
      </c>
      <c r="H64" s="28"/>
      <c r="I64" s="28"/>
      <c r="J64" s="29">
        <v>2616</v>
      </c>
      <c r="K64" s="30">
        <f t="shared" si="2"/>
        <v>111.41396933560476</v>
      </c>
      <c r="L64" s="30"/>
    </row>
    <row r="65" spans="2:12" x14ac:dyDescent="0.25">
      <c r="B65" s="35"/>
      <c r="C65" s="35"/>
      <c r="D65" s="37"/>
      <c r="E65" s="37">
        <v>3232</v>
      </c>
      <c r="F65" s="37" t="s">
        <v>80</v>
      </c>
      <c r="G65" s="45">
        <v>15095</v>
      </c>
      <c r="H65" s="28"/>
      <c r="I65" s="28"/>
      <c r="J65" s="29">
        <v>49924</v>
      </c>
      <c r="K65" s="30">
        <f t="shared" si="2"/>
        <v>330.73203047366678</v>
      </c>
      <c r="L65" s="30"/>
    </row>
    <row r="66" spans="2:12" x14ac:dyDescent="0.25">
      <c r="B66" s="35"/>
      <c r="C66" s="35"/>
      <c r="D66" s="37"/>
      <c r="E66" s="37">
        <v>3233</v>
      </c>
      <c r="F66" s="37" t="s">
        <v>81</v>
      </c>
      <c r="G66" s="45">
        <v>1682</v>
      </c>
      <c r="H66" s="28"/>
      <c r="I66" s="28"/>
      <c r="J66" s="29">
        <v>2803</v>
      </c>
      <c r="K66" s="30">
        <f t="shared" si="2"/>
        <v>166.64684898929843</v>
      </c>
      <c r="L66" s="30"/>
    </row>
    <row r="67" spans="2:12" x14ac:dyDescent="0.25">
      <c r="B67" s="35"/>
      <c r="C67" s="35"/>
      <c r="D67" s="37"/>
      <c r="E67" s="37">
        <v>3234</v>
      </c>
      <c r="F67" s="37" t="s">
        <v>82</v>
      </c>
      <c r="G67" s="45">
        <v>7656</v>
      </c>
      <c r="H67" s="28"/>
      <c r="I67" s="28"/>
      <c r="J67" s="29">
        <v>9249</v>
      </c>
      <c r="K67" s="30">
        <f t="shared" si="2"/>
        <v>120.80721003134795</v>
      </c>
      <c r="L67" s="30"/>
    </row>
    <row r="68" spans="2:12" x14ac:dyDescent="0.25">
      <c r="B68" s="35"/>
      <c r="C68" s="35"/>
      <c r="D68" s="37"/>
      <c r="E68" s="37">
        <v>3235</v>
      </c>
      <c r="F68" s="37" t="s">
        <v>83</v>
      </c>
      <c r="G68" s="45"/>
      <c r="H68" s="28"/>
      <c r="I68" s="28"/>
      <c r="J68" s="29"/>
      <c r="K68" s="30" t="e">
        <f t="shared" si="2"/>
        <v>#DIV/0!</v>
      </c>
      <c r="L68" s="30"/>
    </row>
    <row r="69" spans="2:12" x14ac:dyDescent="0.25">
      <c r="B69" s="35"/>
      <c r="C69" s="35"/>
      <c r="D69" s="37"/>
      <c r="E69" s="37">
        <v>3236</v>
      </c>
      <c r="F69" s="37" t="s">
        <v>84</v>
      </c>
      <c r="G69" s="45">
        <v>2240</v>
      </c>
      <c r="H69" s="28"/>
      <c r="I69" s="28"/>
      <c r="J69" s="29">
        <v>3040</v>
      </c>
      <c r="K69" s="30">
        <f t="shared" si="2"/>
        <v>135.71428571428572</v>
      </c>
      <c r="L69" s="30"/>
    </row>
    <row r="70" spans="2:12" x14ac:dyDescent="0.25">
      <c r="B70" s="35"/>
      <c r="C70" s="35"/>
      <c r="D70" s="37"/>
      <c r="E70" s="37">
        <v>3237</v>
      </c>
      <c r="F70" s="37" t="s">
        <v>85</v>
      </c>
      <c r="G70" s="45">
        <v>5810</v>
      </c>
      <c r="H70" s="28"/>
      <c r="I70" s="28"/>
      <c r="J70" s="29">
        <v>7921</v>
      </c>
      <c r="K70" s="30">
        <f t="shared" si="2"/>
        <v>136.33390705679861</v>
      </c>
      <c r="L70" s="30"/>
    </row>
    <row r="71" spans="2:12" x14ac:dyDescent="0.25">
      <c r="B71" s="35"/>
      <c r="C71" s="35"/>
      <c r="D71" s="37"/>
      <c r="E71" s="37">
        <v>3238</v>
      </c>
      <c r="F71" s="37" t="s">
        <v>86</v>
      </c>
      <c r="G71" s="45">
        <v>3826</v>
      </c>
      <c r="H71" s="28"/>
      <c r="I71" s="28"/>
      <c r="J71" s="29">
        <v>3693</v>
      </c>
      <c r="K71" s="30">
        <f t="shared" si="2"/>
        <v>96.523784631468899</v>
      </c>
      <c r="L71" s="30"/>
    </row>
    <row r="72" spans="2:12" x14ac:dyDescent="0.25">
      <c r="B72" s="35"/>
      <c r="C72" s="35"/>
      <c r="D72" s="37"/>
      <c r="E72" s="37">
        <v>3239</v>
      </c>
      <c r="F72" s="37" t="s">
        <v>87</v>
      </c>
      <c r="G72" s="45">
        <v>7306</v>
      </c>
      <c r="H72" s="28"/>
      <c r="I72" s="28"/>
      <c r="J72" s="29">
        <v>10828</v>
      </c>
      <c r="K72" s="30">
        <f t="shared" si="2"/>
        <v>148.20695318915961</v>
      </c>
      <c r="L72" s="30"/>
    </row>
    <row r="73" spans="2:12" x14ac:dyDescent="0.25">
      <c r="B73" s="35"/>
      <c r="C73" s="35"/>
      <c r="D73" s="37">
        <v>324</v>
      </c>
      <c r="E73" s="37">
        <v>324</v>
      </c>
      <c r="F73" s="37" t="s">
        <v>88</v>
      </c>
      <c r="G73" s="45">
        <v>1221</v>
      </c>
      <c r="H73" s="28"/>
      <c r="I73" s="28"/>
      <c r="J73" s="29">
        <v>390</v>
      </c>
      <c r="K73" s="30">
        <f t="shared" si="2"/>
        <v>31.941031941031937</v>
      </c>
      <c r="L73" s="30" t="e">
        <f>J73/H73*100</f>
        <v>#DIV/0!</v>
      </c>
    </row>
    <row r="74" spans="2:12" x14ac:dyDescent="0.25">
      <c r="B74" s="35"/>
      <c r="C74" s="35"/>
      <c r="D74" s="37">
        <v>329</v>
      </c>
      <c r="E74" s="37">
        <v>329</v>
      </c>
      <c r="F74" s="37" t="s">
        <v>89</v>
      </c>
      <c r="G74" s="45">
        <f>SUM(G75:G80)</f>
        <v>20620</v>
      </c>
      <c r="H74" s="28"/>
      <c r="I74" s="28"/>
      <c r="J74" s="29">
        <f>SUM(J75:J80)</f>
        <v>25484</v>
      </c>
      <c r="K74" s="30">
        <f t="shared" si="2"/>
        <v>123.58874878758488</v>
      </c>
      <c r="L74" s="30" t="e">
        <f>J74/H74*100</f>
        <v>#DIV/0!</v>
      </c>
    </row>
    <row r="75" spans="2:12" x14ac:dyDescent="0.25">
      <c r="B75" s="35"/>
      <c r="C75" s="35"/>
      <c r="D75" s="37"/>
      <c r="E75" s="37">
        <v>3292</v>
      </c>
      <c r="F75" s="37" t="s">
        <v>90</v>
      </c>
      <c r="G75" s="45"/>
      <c r="H75" s="28"/>
      <c r="I75" s="28"/>
      <c r="J75" s="29"/>
      <c r="K75" s="30" t="e">
        <f t="shared" si="2"/>
        <v>#DIV/0!</v>
      </c>
      <c r="L75" s="30"/>
    </row>
    <row r="76" spans="2:12" x14ac:dyDescent="0.25">
      <c r="B76" s="35"/>
      <c r="C76" s="35"/>
      <c r="D76" s="37"/>
      <c r="E76" s="37">
        <v>3293</v>
      </c>
      <c r="F76" s="37" t="s">
        <v>91</v>
      </c>
      <c r="G76" s="45">
        <v>3243</v>
      </c>
      <c r="H76" s="28"/>
      <c r="I76" s="28"/>
      <c r="J76" s="29">
        <v>10891</v>
      </c>
      <c r="K76" s="30">
        <f t="shared" si="2"/>
        <v>335.83102065988282</v>
      </c>
      <c r="L76" s="30"/>
    </row>
    <row r="77" spans="2:12" x14ac:dyDescent="0.25">
      <c r="B77" s="35"/>
      <c r="C77" s="35"/>
      <c r="D77" s="37"/>
      <c r="E77" s="37">
        <v>3294</v>
      </c>
      <c r="F77" s="37" t="s">
        <v>92</v>
      </c>
      <c r="G77" s="45">
        <v>35</v>
      </c>
      <c r="H77" s="28"/>
      <c r="I77" s="28"/>
      <c r="J77" s="29">
        <v>85</v>
      </c>
      <c r="K77" s="30">
        <f t="shared" si="2"/>
        <v>242.85714285714283</v>
      </c>
      <c r="L77" s="30"/>
    </row>
    <row r="78" spans="2:12" x14ac:dyDescent="0.25">
      <c r="B78" s="35"/>
      <c r="C78" s="35"/>
      <c r="D78" s="37"/>
      <c r="E78" s="37">
        <v>3295</v>
      </c>
      <c r="F78" s="37" t="s">
        <v>93</v>
      </c>
      <c r="G78" s="45">
        <v>33</v>
      </c>
      <c r="H78" s="28"/>
      <c r="I78" s="28"/>
      <c r="J78" s="29">
        <v>33</v>
      </c>
      <c r="K78" s="30">
        <f t="shared" si="2"/>
        <v>100</v>
      </c>
      <c r="L78" s="30"/>
    </row>
    <row r="79" spans="2:12" x14ac:dyDescent="0.25">
      <c r="B79" s="35"/>
      <c r="C79" s="35"/>
      <c r="D79" s="37"/>
      <c r="E79" s="37">
        <v>3296</v>
      </c>
      <c r="F79" s="37" t="s">
        <v>94</v>
      </c>
      <c r="G79" s="45">
        <v>0</v>
      </c>
      <c r="H79" s="28"/>
      <c r="I79" s="28"/>
      <c r="J79" s="29">
        <v>441</v>
      </c>
      <c r="K79" s="30" t="e">
        <f t="shared" si="2"/>
        <v>#DIV/0!</v>
      </c>
      <c r="L79" s="30"/>
    </row>
    <row r="80" spans="2:12" x14ac:dyDescent="0.25">
      <c r="B80" s="35"/>
      <c r="C80" s="35"/>
      <c r="D80" s="37"/>
      <c r="E80" s="37">
        <v>3299</v>
      </c>
      <c r="F80" s="37" t="s">
        <v>89</v>
      </c>
      <c r="G80" s="45">
        <v>17309</v>
      </c>
      <c r="H80" s="28"/>
      <c r="I80" s="28"/>
      <c r="J80" s="29">
        <v>14034</v>
      </c>
      <c r="K80" s="30">
        <f t="shared" si="2"/>
        <v>81.079207348778098</v>
      </c>
      <c r="L80" s="30"/>
    </row>
    <row r="81" spans="2:12" x14ac:dyDescent="0.25">
      <c r="B81" s="35"/>
      <c r="C81" s="35">
        <v>34</v>
      </c>
      <c r="D81" s="37"/>
      <c r="E81" s="37">
        <v>34</v>
      </c>
      <c r="F81" t="s">
        <v>95</v>
      </c>
      <c r="G81" s="45">
        <f>G82</f>
        <v>952</v>
      </c>
      <c r="H81" s="28">
        <v>1100</v>
      </c>
      <c r="I81" s="28"/>
      <c r="J81" s="29">
        <f>J82</f>
        <v>1188</v>
      </c>
      <c r="K81" s="30">
        <f t="shared" ref="K81:K98" si="3">J81/G81*100</f>
        <v>124.78991596638656</v>
      </c>
      <c r="L81" s="30">
        <f>J81/H81*100</f>
        <v>108</v>
      </c>
    </row>
    <row r="82" spans="2:12" x14ac:dyDescent="0.25">
      <c r="B82" s="35"/>
      <c r="C82" s="35"/>
      <c r="D82" s="37">
        <v>343</v>
      </c>
      <c r="E82" s="46">
        <v>343</v>
      </c>
      <c r="F82" s="47" t="s">
        <v>96</v>
      </c>
      <c r="G82" s="45">
        <f>SUM(G83:G84)</f>
        <v>952</v>
      </c>
      <c r="H82" s="28"/>
      <c r="I82" s="28"/>
      <c r="J82" s="29">
        <f>SUM(J83:J84)</f>
        <v>1188</v>
      </c>
      <c r="K82" s="30">
        <f t="shared" si="3"/>
        <v>124.78991596638656</v>
      </c>
      <c r="L82" s="30" t="e">
        <f>J82/H82*100</f>
        <v>#DIV/0!</v>
      </c>
    </row>
    <row r="83" spans="2:12" x14ac:dyDescent="0.25">
      <c r="B83" s="35"/>
      <c r="C83" s="35"/>
      <c r="D83" s="37"/>
      <c r="E83" s="37">
        <v>3431</v>
      </c>
      <c r="F83" s="37" t="s">
        <v>97</v>
      </c>
      <c r="G83" s="45">
        <v>912</v>
      </c>
      <c r="H83" s="28"/>
      <c r="I83" s="28"/>
      <c r="J83" s="29">
        <v>1001</v>
      </c>
      <c r="K83" s="30">
        <f t="shared" si="3"/>
        <v>109.75877192982458</v>
      </c>
      <c r="L83" s="30"/>
    </row>
    <row r="84" spans="2:12" x14ac:dyDescent="0.25">
      <c r="B84" s="35"/>
      <c r="C84" s="35"/>
      <c r="D84" s="37"/>
      <c r="E84" s="37">
        <v>3433</v>
      </c>
      <c r="F84" s="37" t="s">
        <v>98</v>
      </c>
      <c r="G84" s="45">
        <v>40</v>
      </c>
      <c r="H84" s="28"/>
      <c r="I84" s="28"/>
      <c r="J84" s="29">
        <v>187</v>
      </c>
      <c r="K84" s="30">
        <f t="shared" si="3"/>
        <v>467.5</v>
      </c>
      <c r="L84" s="30"/>
    </row>
    <row r="85" spans="2:12" x14ac:dyDescent="0.25">
      <c r="B85" s="35"/>
      <c r="C85" s="35">
        <v>37</v>
      </c>
      <c r="D85" s="37"/>
      <c r="E85" s="37">
        <v>372</v>
      </c>
      <c r="F85" s="37" t="s">
        <v>99</v>
      </c>
      <c r="G85" s="45">
        <f>SUM(G86)</f>
        <v>0</v>
      </c>
      <c r="H85" s="28"/>
      <c r="I85" s="28"/>
      <c r="J85" s="29"/>
      <c r="K85" s="30" t="e">
        <f t="shared" si="3"/>
        <v>#DIV/0!</v>
      </c>
      <c r="L85" s="30"/>
    </row>
    <row r="86" spans="2:12" x14ac:dyDescent="0.25">
      <c r="B86" s="35"/>
      <c r="C86" s="35"/>
      <c r="D86" s="37">
        <v>372</v>
      </c>
      <c r="E86" s="37">
        <v>3722</v>
      </c>
      <c r="F86" s="37" t="s">
        <v>99</v>
      </c>
      <c r="G86" s="45"/>
      <c r="H86" s="28"/>
      <c r="I86" s="28"/>
      <c r="J86" s="29"/>
      <c r="K86" s="30" t="e">
        <f t="shared" si="3"/>
        <v>#DIV/0!</v>
      </c>
      <c r="L86" s="30"/>
    </row>
    <row r="87" spans="2:12" x14ac:dyDescent="0.25">
      <c r="B87" s="35"/>
      <c r="C87" s="35">
        <v>38</v>
      </c>
      <c r="D87" s="37"/>
      <c r="E87" s="37">
        <v>381</v>
      </c>
      <c r="F87" s="37" t="s">
        <v>100</v>
      </c>
      <c r="G87" s="45">
        <f>SUM(G88)</f>
        <v>0</v>
      </c>
      <c r="H87" s="28">
        <v>32</v>
      </c>
      <c r="I87" s="28"/>
      <c r="J87" s="29">
        <f>SUM(J88)</f>
        <v>0</v>
      </c>
      <c r="K87" s="30" t="e">
        <f t="shared" si="3"/>
        <v>#DIV/0!</v>
      </c>
      <c r="L87" s="30">
        <f>J87/H87*100</f>
        <v>0</v>
      </c>
    </row>
    <row r="88" spans="2:12" x14ac:dyDescent="0.25">
      <c r="B88" s="35"/>
      <c r="C88" s="35"/>
      <c r="D88" s="37">
        <v>381</v>
      </c>
      <c r="E88" s="37">
        <v>3812</v>
      </c>
      <c r="F88" s="37" t="s">
        <v>101</v>
      </c>
      <c r="G88" s="45"/>
      <c r="H88" s="28"/>
      <c r="I88" s="28"/>
      <c r="J88" s="29"/>
      <c r="K88" s="30" t="e">
        <f t="shared" si="3"/>
        <v>#DIV/0!</v>
      </c>
      <c r="L88" s="30" t="e">
        <f>J88/H88*100</f>
        <v>#DIV/0!</v>
      </c>
    </row>
    <row r="89" spans="2:12" x14ac:dyDescent="0.25">
      <c r="B89" s="39">
        <v>4</v>
      </c>
      <c r="C89" s="48"/>
      <c r="D89" s="48"/>
      <c r="E89" s="48">
        <v>4</v>
      </c>
      <c r="F89" s="49" t="s">
        <v>102</v>
      </c>
      <c r="G89" s="50">
        <f>G90+G98</f>
        <v>33363</v>
      </c>
      <c r="H89" s="51">
        <f>H90+H98</f>
        <v>89200</v>
      </c>
      <c r="I89" s="51"/>
      <c r="J89" s="52">
        <f>J90+J98</f>
        <v>63088</v>
      </c>
      <c r="K89" s="53">
        <f t="shared" si="3"/>
        <v>189.0957048227078</v>
      </c>
      <c r="L89" s="53">
        <f>J89/H89*100</f>
        <v>70.72645739910314</v>
      </c>
    </row>
    <row r="90" spans="2:12" x14ac:dyDescent="0.25">
      <c r="B90" s="40"/>
      <c r="C90" s="40">
        <v>42</v>
      </c>
      <c r="D90" s="40"/>
      <c r="E90" s="40">
        <v>42</v>
      </c>
      <c r="F90" s="54" t="s">
        <v>103</v>
      </c>
      <c r="G90" s="45">
        <f>G91+G97</f>
        <v>33363</v>
      </c>
      <c r="H90" s="28">
        <v>89200</v>
      </c>
      <c r="I90" s="55"/>
      <c r="J90" s="29">
        <f>J91+J97</f>
        <v>23088</v>
      </c>
      <c r="K90" s="30">
        <f t="shared" si="3"/>
        <v>69.202409855228836</v>
      </c>
      <c r="L90" s="30">
        <f>J90/H90*100</f>
        <v>25.883408071748882</v>
      </c>
    </row>
    <row r="91" spans="2:12" x14ac:dyDescent="0.25">
      <c r="B91" s="40"/>
      <c r="C91" s="40"/>
      <c r="D91" s="35">
        <v>422</v>
      </c>
      <c r="E91" s="35">
        <v>422</v>
      </c>
      <c r="F91" s="35" t="s">
        <v>104</v>
      </c>
      <c r="G91" s="45">
        <f>SUM(G92:G96)</f>
        <v>32469</v>
      </c>
      <c r="H91" s="28"/>
      <c r="I91" s="55"/>
      <c r="J91" s="29">
        <f>SUM(J92:J96)</f>
        <v>21997</v>
      </c>
      <c r="K91" s="30">
        <f t="shared" si="3"/>
        <v>67.747697804059257</v>
      </c>
      <c r="L91" s="30" t="e">
        <f>J91/H91*100</f>
        <v>#DIV/0!</v>
      </c>
    </row>
    <row r="92" spans="2:12" x14ac:dyDescent="0.25">
      <c r="B92" s="40"/>
      <c r="C92" s="40"/>
      <c r="D92" s="35"/>
      <c r="E92" s="35">
        <v>4221</v>
      </c>
      <c r="F92" s="35" t="s">
        <v>105</v>
      </c>
      <c r="G92" s="45">
        <v>969</v>
      </c>
      <c r="H92" s="28"/>
      <c r="I92" s="55"/>
      <c r="J92" s="29">
        <v>21623</v>
      </c>
      <c r="K92" s="30">
        <f t="shared" si="3"/>
        <v>2231.4757481940146</v>
      </c>
      <c r="L92" s="30"/>
    </row>
    <row r="93" spans="2:12" x14ac:dyDescent="0.25">
      <c r="B93" s="40"/>
      <c r="C93" s="40"/>
      <c r="D93" s="35"/>
      <c r="E93" s="35">
        <v>4222</v>
      </c>
      <c r="F93" s="35" t="s">
        <v>106</v>
      </c>
      <c r="G93" s="45">
        <v>0</v>
      </c>
      <c r="H93" s="28"/>
      <c r="I93" s="55"/>
      <c r="J93" s="29"/>
      <c r="K93" s="30" t="e">
        <f t="shared" si="3"/>
        <v>#DIV/0!</v>
      </c>
      <c r="L93" s="30"/>
    </row>
    <row r="94" spans="2:12" x14ac:dyDescent="0.25">
      <c r="B94" s="40"/>
      <c r="C94" s="40"/>
      <c r="D94" s="35"/>
      <c r="E94" s="35">
        <v>4223</v>
      </c>
      <c r="F94" s="56" t="s">
        <v>107</v>
      </c>
      <c r="G94" s="45">
        <v>7842</v>
      </c>
      <c r="H94" s="28"/>
      <c r="I94" s="55"/>
      <c r="J94" s="29"/>
      <c r="K94" s="30">
        <f t="shared" si="3"/>
        <v>0</v>
      </c>
      <c r="L94" s="30"/>
    </row>
    <row r="95" spans="2:12" x14ac:dyDescent="0.25">
      <c r="B95" s="40"/>
      <c r="C95" s="40"/>
      <c r="D95" s="35"/>
      <c r="E95" s="35">
        <v>4225</v>
      </c>
      <c r="F95" s="35" t="s">
        <v>108</v>
      </c>
      <c r="G95" s="45"/>
      <c r="H95" s="28"/>
      <c r="I95" s="55"/>
      <c r="J95" s="29">
        <v>374</v>
      </c>
      <c r="K95" s="30" t="e">
        <f t="shared" si="3"/>
        <v>#DIV/0!</v>
      </c>
      <c r="L95" s="30"/>
    </row>
    <row r="96" spans="2:12" x14ac:dyDescent="0.25">
      <c r="B96" s="40"/>
      <c r="C96" s="40"/>
      <c r="D96" s="35"/>
      <c r="E96" s="35">
        <v>4227</v>
      </c>
      <c r="F96" s="35" t="s">
        <v>109</v>
      </c>
      <c r="G96" s="45">
        <v>23658</v>
      </c>
      <c r="H96" s="28"/>
      <c r="I96" s="55"/>
      <c r="J96" s="29"/>
      <c r="K96" s="30">
        <f t="shared" si="3"/>
        <v>0</v>
      </c>
      <c r="L96" s="30"/>
    </row>
    <row r="97" spans="2:12" x14ac:dyDescent="0.25">
      <c r="B97" s="40"/>
      <c r="C97" s="40"/>
      <c r="D97" s="35">
        <v>424</v>
      </c>
      <c r="E97" s="35">
        <v>4241</v>
      </c>
      <c r="F97" s="35" t="s">
        <v>110</v>
      </c>
      <c r="G97" s="45">
        <v>894</v>
      </c>
      <c r="H97" s="28"/>
      <c r="I97" s="55"/>
      <c r="J97" s="29">
        <v>1091</v>
      </c>
      <c r="K97" s="30">
        <f t="shared" si="3"/>
        <v>122.03579418344519</v>
      </c>
      <c r="L97" s="30"/>
    </row>
    <row r="98" spans="2:12" x14ac:dyDescent="0.25">
      <c r="B98" s="40"/>
      <c r="C98" s="40">
        <v>45</v>
      </c>
      <c r="D98" s="35">
        <v>451</v>
      </c>
      <c r="E98" s="35">
        <v>451</v>
      </c>
      <c r="F98" s="35" t="s">
        <v>111</v>
      </c>
      <c r="G98" s="45"/>
      <c r="H98" s="28"/>
      <c r="I98" s="55"/>
      <c r="J98" s="29">
        <v>40000</v>
      </c>
      <c r="K98" s="30" t="e">
        <f t="shared" si="3"/>
        <v>#DIV/0!</v>
      </c>
      <c r="L98" s="30" t="e">
        <f>J98/H98*100</f>
        <v>#DIV/0!</v>
      </c>
    </row>
    <row r="99" spans="2:12" x14ac:dyDescent="0.25">
      <c r="B99" s="40"/>
      <c r="C99" s="40" t="s">
        <v>112</v>
      </c>
      <c r="D99" s="35"/>
      <c r="E99" s="35"/>
      <c r="F99" s="35"/>
      <c r="G99" s="45"/>
      <c r="H99" s="28"/>
      <c r="I99" s="55"/>
      <c r="J99" s="29"/>
      <c r="K99" s="30"/>
      <c r="L99" s="30"/>
    </row>
  </sheetData>
  <mergeCells count="7">
    <mergeCell ref="B37:F37"/>
    <mergeCell ref="B38:F38"/>
    <mergeCell ref="B2:L2"/>
    <mergeCell ref="B4:L4"/>
    <mergeCell ref="B6:L6"/>
    <mergeCell ref="B8:F8"/>
    <mergeCell ref="B9:F9"/>
  </mergeCells>
  <conditionalFormatting sqref="G14:G15">
    <cfRule type="cellIs" dxfId="0" priority="2" operator="lessThan">
      <formula>-0.001</formula>
    </cfRule>
  </conditionalFormatting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3"/>
  <sheetViews>
    <sheetView zoomScaleNormal="100" workbookViewId="0">
      <selection activeCell="F32" sqref="F32"/>
    </sheetView>
  </sheetViews>
  <sheetFormatPr defaultColWidth="8.7109375"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4"/>
      <c r="C1" s="24"/>
      <c r="D1" s="24"/>
      <c r="E1" s="24"/>
      <c r="F1" s="57"/>
      <c r="G1" s="57"/>
      <c r="H1" s="57"/>
    </row>
    <row r="2" spans="2:8" ht="15.75" customHeight="1" x14ac:dyDescent="0.25">
      <c r="B2" s="212" t="s">
        <v>113</v>
      </c>
      <c r="C2" s="212"/>
      <c r="D2" s="212"/>
      <c r="E2" s="212"/>
      <c r="F2" s="212"/>
      <c r="G2" s="212"/>
      <c r="H2" s="21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1.5" customHeight="1" x14ac:dyDescent="0.25">
      <c r="B4" s="25" t="s">
        <v>4</v>
      </c>
      <c r="C4" s="25" t="s">
        <v>33</v>
      </c>
      <c r="D4" s="25" t="s">
        <v>6</v>
      </c>
      <c r="E4" s="25" t="s">
        <v>7</v>
      </c>
      <c r="F4" s="25" t="s">
        <v>34</v>
      </c>
      <c r="G4" s="25" t="s">
        <v>9</v>
      </c>
      <c r="H4" s="25" t="s">
        <v>10</v>
      </c>
    </row>
    <row r="5" spans="2:8" s="10" customFormat="1" ht="11.25" x14ac:dyDescent="0.2"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 t="s">
        <v>11</v>
      </c>
      <c r="H5" s="26" t="s">
        <v>35</v>
      </c>
    </row>
    <row r="6" spans="2:8" x14ac:dyDescent="0.25">
      <c r="B6" s="27" t="s">
        <v>13</v>
      </c>
      <c r="C6" s="51">
        <f>C7+C9+C11+C13+C17</f>
        <v>1363796</v>
      </c>
      <c r="D6" s="51">
        <f>D7+D9+D11+D13+D17</f>
        <v>1771603</v>
      </c>
      <c r="E6" s="58">
        <f>SUM(E7:E14)</f>
        <v>0</v>
      </c>
      <c r="F6" s="52">
        <f>F7+F9+F11+F13+F17</f>
        <v>1754824</v>
      </c>
      <c r="G6" s="59">
        <f t="shared" ref="G6:G18" si="0">F6/C6*100</f>
        <v>128.67203012767305</v>
      </c>
      <c r="H6" s="59">
        <f t="shared" ref="H6:H18" si="1">F6/D6*100</f>
        <v>99.052891646717683</v>
      </c>
    </row>
    <row r="7" spans="2:8" x14ac:dyDescent="0.25">
      <c r="B7" s="54" t="s">
        <v>114</v>
      </c>
      <c r="C7" s="28">
        <f>C8</f>
        <v>0</v>
      </c>
      <c r="D7" s="28">
        <f>D8</f>
        <v>0</v>
      </c>
      <c r="E7" s="28"/>
      <c r="F7" s="29">
        <f>F8</f>
        <v>0</v>
      </c>
      <c r="G7" s="59" t="e">
        <f t="shared" si="0"/>
        <v>#DIV/0!</v>
      </c>
      <c r="H7" s="59" t="e">
        <f t="shared" si="1"/>
        <v>#DIV/0!</v>
      </c>
    </row>
    <row r="8" spans="2:8" x14ac:dyDescent="0.25">
      <c r="B8" s="60" t="s">
        <v>115</v>
      </c>
      <c r="C8" s="28">
        <f>'Račun fin prema izvorima f'!C7</f>
        <v>0</v>
      </c>
      <c r="D8" s="28">
        <f>D22</f>
        <v>0</v>
      </c>
      <c r="E8" s="28"/>
      <c r="F8" s="29">
        <f>'Račun fin prema izvorima f'!F7</f>
        <v>0</v>
      </c>
      <c r="G8" s="59" t="e">
        <f t="shared" si="0"/>
        <v>#DIV/0!</v>
      </c>
      <c r="H8" s="59" t="e">
        <f t="shared" si="1"/>
        <v>#DIV/0!</v>
      </c>
    </row>
    <row r="9" spans="2:8" x14ac:dyDescent="0.25">
      <c r="B9" s="61" t="s">
        <v>116</v>
      </c>
      <c r="C9" s="28">
        <f>C10</f>
        <v>48933</v>
      </c>
      <c r="D9" s="28">
        <f>D10</f>
        <v>178651</v>
      </c>
      <c r="E9" s="28"/>
      <c r="F9" s="29">
        <f>F10</f>
        <v>78710</v>
      </c>
      <c r="G9" s="59">
        <f t="shared" si="0"/>
        <v>160.85259436372183</v>
      </c>
      <c r="H9" s="59">
        <f t="shared" si="1"/>
        <v>44.057967769561884</v>
      </c>
    </row>
    <row r="10" spans="2:8" x14ac:dyDescent="0.25">
      <c r="B10" s="61" t="s">
        <v>117</v>
      </c>
      <c r="C10" s="28">
        <f>'Račun fin prema izvorima f'!C8</f>
        <v>48933</v>
      </c>
      <c r="D10" s="28">
        <f>D24</f>
        <v>178651</v>
      </c>
      <c r="E10" s="28"/>
      <c r="F10" s="29">
        <f>'Račun fin prema izvorima f'!F8</f>
        <v>78710</v>
      </c>
      <c r="G10" s="59">
        <f t="shared" si="0"/>
        <v>160.85259436372183</v>
      </c>
      <c r="H10" s="59">
        <f t="shared" si="1"/>
        <v>44.057967769561884</v>
      </c>
    </row>
    <row r="11" spans="2:8" x14ac:dyDescent="0.25">
      <c r="B11" s="54" t="s">
        <v>118</v>
      </c>
      <c r="C11" s="28">
        <f>C12</f>
        <v>94725</v>
      </c>
      <c r="D11" s="28">
        <f>D12</f>
        <v>171420</v>
      </c>
      <c r="E11" s="55"/>
      <c r="F11" s="29">
        <f>F12</f>
        <v>171420</v>
      </c>
      <c r="G11" s="59">
        <f t="shared" si="0"/>
        <v>180.96595407759304</v>
      </c>
      <c r="H11" s="59">
        <f t="shared" si="1"/>
        <v>100</v>
      </c>
    </row>
    <row r="12" spans="2:8" x14ac:dyDescent="0.25">
      <c r="B12" s="62" t="s">
        <v>119</v>
      </c>
      <c r="C12" s="28">
        <f>'Račun fin prema izvorima f'!C10</f>
        <v>94725</v>
      </c>
      <c r="D12" s="28">
        <f>D26</f>
        <v>171420</v>
      </c>
      <c r="E12" s="55"/>
      <c r="F12" s="29">
        <f>'Račun fin prema izvorima f'!F10</f>
        <v>171420</v>
      </c>
      <c r="G12" s="59">
        <f t="shared" si="0"/>
        <v>180.96595407759304</v>
      </c>
      <c r="H12" s="59">
        <f t="shared" si="1"/>
        <v>100</v>
      </c>
    </row>
    <row r="13" spans="2:8" x14ac:dyDescent="0.25">
      <c r="B13" s="54" t="s">
        <v>120</v>
      </c>
      <c r="C13" s="28">
        <f>SUM(C14:C16)</f>
        <v>1215074</v>
      </c>
      <c r="D13" s="28">
        <f>SUM(D14:D16)</f>
        <v>1407432</v>
      </c>
      <c r="E13" s="55"/>
      <c r="F13" s="29">
        <f>SUM(F14:F16)</f>
        <v>1490633</v>
      </c>
      <c r="G13" s="59">
        <f t="shared" si="0"/>
        <v>122.67837185224933</v>
      </c>
      <c r="H13" s="59">
        <f t="shared" si="1"/>
        <v>105.91154670349971</v>
      </c>
    </row>
    <row r="14" spans="2:8" x14ac:dyDescent="0.25">
      <c r="B14" s="62" t="s">
        <v>121</v>
      </c>
      <c r="C14" s="28">
        <f>'Račun fin prema izvorima f'!C11</f>
        <v>0</v>
      </c>
      <c r="D14" s="28">
        <f>D28</f>
        <v>0</v>
      </c>
      <c r="E14" s="55"/>
      <c r="F14" s="29">
        <f>'Račun fin prema izvorima f'!F11</f>
        <v>0</v>
      </c>
      <c r="G14" s="59" t="e">
        <f t="shared" si="0"/>
        <v>#DIV/0!</v>
      </c>
      <c r="H14" s="59" t="e">
        <f t="shared" si="1"/>
        <v>#DIV/0!</v>
      </c>
    </row>
    <row r="15" spans="2:8" x14ac:dyDescent="0.25">
      <c r="B15" s="54" t="s">
        <v>122</v>
      </c>
      <c r="C15" s="28">
        <f>'Račun fin prema izvorima f'!C12</f>
        <v>1165996</v>
      </c>
      <c r="D15" s="28">
        <f>D29</f>
        <v>1387432</v>
      </c>
      <c r="E15" s="55">
        <f>SUM(E16:E24)</f>
        <v>0</v>
      </c>
      <c r="F15" s="29">
        <f>'Račun fin prema izvorima f'!F12</f>
        <v>1440953</v>
      </c>
      <c r="G15" s="59">
        <f t="shared" si="0"/>
        <v>123.58129873515861</v>
      </c>
      <c r="H15" s="59">
        <f t="shared" si="1"/>
        <v>103.85755842448494</v>
      </c>
    </row>
    <row r="16" spans="2:8" ht="15.75" customHeight="1" x14ac:dyDescent="0.25">
      <c r="B16" s="54" t="s">
        <v>123</v>
      </c>
      <c r="C16" s="28">
        <f>'Račun fin prema izvorima f'!C13</f>
        <v>49078</v>
      </c>
      <c r="D16" s="28">
        <f>D30</f>
        <v>20000</v>
      </c>
      <c r="E16" s="55"/>
      <c r="F16" s="29">
        <f>'Račun fin prema izvorima f'!F13</f>
        <v>49680</v>
      </c>
      <c r="G16" s="59">
        <f t="shared" si="0"/>
        <v>101.22661885162394</v>
      </c>
      <c r="H16" s="59">
        <f t="shared" si="1"/>
        <v>248.4</v>
      </c>
    </row>
    <row r="17" spans="2:8" ht="15.75" customHeight="1" x14ac:dyDescent="0.25">
      <c r="B17" s="54" t="s">
        <v>124</v>
      </c>
      <c r="C17" s="28">
        <f>C18</f>
        <v>5064</v>
      </c>
      <c r="D17" s="28">
        <f>D18</f>
        <v>14100</v>
      </c>
      <c r="E17" s="28"/>
      <c r="F17" s="29">
        <f>F18</f>
        <v>14061</v>
      </c>
      <c r="G17" s="59">
        <f t="shared" si="0"/>
        <v>277.66587677725119</v>
      </c>
      <c r="H17" s="59">
        <f t="shared" si="1"/>
        <v>99.723404255319153</v>
      </c>
    </row>
    <row r="18" spans="2:8" x14ac:dyDescent="0.25">
      <c r="B18" s="60" t="s">
        <v>125</v>
      </c>
      <c r="C18" s="28">
        <f>'Račun fin prema izvorima f'!C14</f>
        <v>5064</v>
      </c>
      <c r="D18" s="28">
        <f>D32</f>
        <v>14100</v>
      </c>
      <c r="E18" s="28"/>
      <c r="F18" s="29">
        <f>'Račun fin prema izvorima f'!F14</f>
        <v>14061</v>
      </c>
      <c r="G18" s="59">
        <f t="shared" si="0"/>
        <v>277.66587677725119</v>
      </c>
      <c r="H18" s="59">
        <f t="shared" si="1"/>
        <v>99.723404255319153</v>
      </c>
    </row>
    <row r="19" spans="2:8" x14ac:dyDescent="0.25">
      <c r="B19" s="60"/>
      <c r="C19" s="28"/>
      <c r="D19" s="28"/>
      <c r="E19" s="28"/>
      <c r="F19" s="29"/>
      <c r="G19" s="59"/>
      <c r="H19" s="59"/>
    </row>
    <row r="20" spans="2:8" x14ac:dyDescent="0.25">
      <c r="B20" s="63" t="s">
        <v>16</v>
      </c>
      <c r="C20" s="51">
        <f>C21+C23+C25+C27+C31</f>
        <v>1302331</v>
      </c>
      <c r="D20" s="51">
        <f>D21+D23+D25+D27+D31</f>
        <v>1771603</v>
      </c>
      <c r="E20" s="51"/>
      <c r="F20" s="52">
        <f>F21+F23+F25+F27+F31</f>
        <v>1744730</v>
      </c>
      <c r="G20" s="64">
        <f t="shared" ref="G20:G32" si="2">F20/C20*100</f>
        <v>133.96978187572898</v>
      </c>
      <c r="H20" s="64">
        <f t="shared" ref="H20:H32" si="3">F20/D20*100</f>
        <v>98.48312516969095</v>
      </c>
    </row>
    <row r="21" spans="2:8" x14ac:dyDescent="0.25">
      <c r="B21" s="61" t="s">
        <v>114</v>
      </c>
      <c r="C21" s="28">
        <f>C22</f>
        <v>0</v>
      </c>
      <c r="D21" s="28">
        <f>D22</f>
        <v>0</v>
      </c>
      <c r="E21" s="28"/>
      <c r="F21" s="29">
        <f>F22</f>
        <v>0</v>
      </c>
      <c r="G21" s="59" t="e">
        <f t="shared" si="2"/>
        <v>#DIV/0!</v>
      </c>
      <c r="H21" s="59" t="e">
        <f t="shared" si="3"/>
        <v>#DIV/0!</v>
      </c>
    </row>
    <row r="22" spans="2:8" x14ac:dyDescent="0.25">
      <c r="B22" s="54" t="s">
        <v>115</v>
      </c>
      <c r="C22" s="28">
        <f>'Račun fin prema izvorima f'!C17</f>
        <v>0</v>
      </c>
      <c r="D22" s="28">
        <f>'Račun fin prema izvorima f'!D17</f>
        <v>0</v>
      </c>
      <c r="E22" s="55"/>
      <c r="F22" s="29">
        <f>'Račun fin prema izvorima f'!F17</f>
        <v>0</v>
      </c>
      <c r="G22" s="59" t="e">
        <f t="shared" si="2"/>
        <v>#DIV/0!</v>
      </c>
      <c r="H22" s="59" t="e">
        <f t="shared" si="3"/>
        <v>#DIV/0!</v>
      </c>
    </row>
    <row r="23" spans="2:8" x14ac:dyDescent="0.25">
      <c r="B23" s="62" t="s">
        <v>116</v>
      </c>
      <c r="C23" s="28">
        <f>C24</f>
        <v>38326</v>
      </c>
      <c r="D23" s="28">
        <f>D24</f>
        <v>178651</v>
      </c>
      <c r="E23" s="55"/>
      <c r="F23" s="29">
        <f>F24</f>
        <v>124126</v>
      </c>
      <c r="G23" s="59">
        <f t="shared" si="2"/>
        <v>323.86891405312321</v>
      </c>
      <c r="H23" s="59">
        <f t="shared" si="3"/>
        <v>69.479599890288895</v>
      </c>
    </row>
    <row r="24" spans="2:8" x14ac:dyDescent="0.25">
      <c r="B24" s="54" t="s">
        <v>117</v>
      </c>
      <c r="C24" s="28">
        <f>'Račun fin prema izvorima f'!C19</f>
        <v>38326</v>
      </c>
      <c r="D24" s="28">
        <f>'Račun fin prema izvorima f'!D19</f>
        <v>178651</v>
      </c>
      <c r="E24" s="55"/>
      <c r="F24" s="29">
        <f>'Račun fin prema izvorima f'!F19</f>
        <v>124126</v>
      </c>
      <c r="G24" s="59">
        <f t="shared" si="2"/>
        <v>323.86891405312321</v>
      </c>
      <c r="H24" s="59">
        <f t="shared" si="3"/>
        <v>69.479599890288895</v>
      </c>
    </row>
    <row r="25" spans="2:8" x14ac:dyDescent="0.25">
      <c r="B25" s="62" t="s">
        <v>118</v>
      </c>
      <c r="C25" s="65">
        <f>C26</f>
        <v>94725</v>
      </c>
      <c r="D25" s="28">
        <f>D26</f>
        <v>171420</v>
      </c>
      <c r="E25" s="55"/>
      <c r="F25" s="29">
        <f>F26</f>
        <v>171420</v>
      </c>
      <c r="G25" s="59">
        <f t="shared" si="2"/>
        <v>180.96595407759304</v>
      </c>
      <c r="H25" s="59">
        <f t="shared" si="3"/>
        <v>100</v>
      </c>
    </row>
    <row r="26" spans="2:8" x14ac:dyDescent="0.25">
      <c r="B26" s="40" t="s">
        <v>126</v>
      </c>
      <c r="C26" s="65">
        <f>'Račun fin prema izvorima f'!C21</f>
        <v>94725</v>
      </c>
      <c r="D26" s="28">
        <f>'Račun fin prema izvorima f'!D21</f>
        <v>171420</v>
      </c>
      <c r="E26" s="55"/>
      <c r="F26" s="29">
        <f>'Račun fin prema izvorima f'!F21</f>
        <v>171420</v>
      </c>
      <c r="G26" s="59">
        <f t="shared" si="2"/>
        <v>180.96595407759304</v>
      </c>
      <c r="H26" s="59">
        <f t="shared" si="3"/>
        <v>100</v>
      </c>
    </row>
    <row r="27" spans="2:8" x14ac:dyDescent="0.25">
      <c r="B27" s="66" t="s">
        <v>120</v>
      </c>
      <c r="C27" s="67">
        <f>SUM(C28:C30)</f>
        <v>1166125</v>
      </c>
      <c r="D27" s="68">
        <f>SUM(D28:D30)</f>
        <v>1407432</v>
      </c>
      <c r="E27" s="66"/>
      <c r="F27" s="29">
        <f>SUM(F28:F30)</f>
        <v>1435274</v>
      </c>
      <c r="G27" s="59">
        <f t="shared" si="2"/>
        <v>123.08063029263587</v>
      </c>
      <c r="H27" s="59">
        <f t="shared" si="3"/>
        <v>101.97821280175525</v>
      </c>
    </row>
    <row r="28" spans="2:8" x14ac:dyDescent="0.25">
      <c r="B28" s="66" t="s">
        <v>121</v>
      </c>
      <c r="C28" s="69">
        <f>'Račun fin prema izvorima f'!C22</f>
        <v>0</v>
      </c>
      <c r="D28" s="68">
        <f>'Račun fin prema izvorima f'!D11</f>
        <v>0</v>
      </c>
      <c r="E28" s="66"/>
      <c r="F28" s="29">
        <f>'Račun fin prema izvorima f'!F11</f>
        <v>0</v>
      </c>
      <c r="G28" s="59" t="e">
        <f t="shared" si="2"/>
        <v>#DIV/0!</v>
      </c>
      <c r="H28" s="59" t="e">
        <f t="shared" si="3"/>
        <v>#DIV/0!</v>
      </c>
    </row>
    <row r="29" spans="2:8" x14ac:dyDescent="0.25">
      <c r="B29" s="66" t="s">
        <v>122</v>
      </c>
      <c r="C29" s="70">
        <f>'Račun fin prema izvorima f'!C23</f>
        <v>1161350</v>
      </c>
      <c r="D29" s="71">
        <f>'Račun fin prema izvorima f'!D23</f>
        <v>1387432</v>
      </c>
      <c r="E29" s="72"/>
      <c r="F29" s="29">
        <f>'Račun fin prema izvorima f'!F23</f>
        <v>1429127</v>
      </c>
      <c r="G29" s="59">
        <f t="shared" si="2"/>
        <v>123.05739010634176</v>
      </c>
      <c r="H29" s="59">
        <f t="shared" si="3"/>
        <v>103.00519232654285</v>
      </c>
    </row>
    <row r="30" spans="2:8" x14ac:dyDescent="0.25">
      <c r="B30" s="66" t="s">
        <v>123</v>
      </c>
      <c r="C30" s="70">
        <f>'Račun fin prema izvorima f'!C24</f>
        <v>4775</v>
      </c>
      <c r="D30" s="71">
        <f>'Račun fin prema izvorima f'!D24</f>
        <v>20000</v>
      </c>
      <c r="E30" s="72"/>
      <c r="F30" s="29">
        <f>'Račun fin prema izvorima f'!F24</f>
        <v>6147</v>
      </c>
      <c r="G30" s="59">
        <f t="shared" si="2"/>
        <v>128.73298429319371</v>
      </c>
      <c r="H30" s="59">
        <f t="shared" si="3"/>
        <v>30.734999999999999</v>
      </c>
    </row>
    <row r="31" spans="2:8" x14ac:dyDescent="0.25">
      <c r="B31" s="66" t="s">
        <v>124</v>
      </c>
      <c r="C31" s="70">
        <f>C32</f>
        <v>3155</v>
      </c>
      <c r="D31" s="71">
        <f>D32</f>
        <v>14100</v>
      </c>
      <c r="E31" s="72"/>
      <c r="F31" s="29">
        <f>F32</f>
        <v>13910</v>
      </c>
      <c r="G31" s="59">
        <f t="shared" si="2"/>
        <v>440.8874801901743</v>
      </c>
      <c r="H31" s="59">
        <f t="shared" si="3"/>
        <v>98.652482269503551</v>
      </c>
    </row>
    <row r="32" spans="2:8" x14ac:dyDescent="0.25">
      <c r="B32" s="66" t="s">
        <v>125</v>
      </c>
      <c r="C32" s="70">
        <f>'Račun fin prema izvorima f'!C25</f>
        <v>3155</v>
      </c>
      <c r="D32" s="71">
        <f>'Račun fin prema izvorima f'!D25</f>
        <v>14100</v>
      </c>
      <c r="E32" s="72"/>
      <c r="F32" s="29">
        <f>'Račun fin prema izvorima f'!F25</f>
        <v>13910</v>
      </c>
      <c r="G32" s="59">
        <f t="shared" si="2"/>
        <v>440.8874801901743</v>
      </c>
      <c r="H32" s="59">
        <f t="shared" si="3"/>
        <v>98.652482269503551</v>
      </c>
    </row>
    <row r="33" spans="2:8" x14ac:dyDescent="0.25">
      <c r="B33" s="66"/>
      <c r="C33" s="70"/>
      <c r="D33" s="70"/>
      <c r="E33" s="72"/>
      <c r="F33" s="72"/>
      <c r="G33" s="66"/>
      <c r="H33" s="66"/>
    </row>
  </sheetData>
  <mergeCells count="1">
    <mergeCell ref="B2:H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"/>
  <sheetViews>
    <sheetView zoomScaleNormal="100" workbookViewId="0">
      <selection activeCell="F4" sqref="F4"/>
    </sheetView>
  </sheetViews>
  <sheetFormatPr defaultColWidth="8.7109375"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4"/>
      <c r="C1" s="24"/>
      <c r="D1" s="24"/>
      <c r="E1" s="24"/>
      <c r="F1" s="57"/>
      <c r="G1" s="57"/>
      <c r="H1" s="57"/>
    </row>
    <row r="2" spans="2:8" ht="15.75" customHeight="1" x14ac:dyDescent="0.25">
      <c r="B2" s="212" t="s">
        <v>127</v>
      </c>
      <c r="C2" s="212"/>
      <c r="D2" s="212"/>
      <c r="E2" s="212"/>
      <c r="F2" s="212"/>
      <c r="G2" s="212"/>
      <c r="H2" s="21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1.5" customHeight="1" x14ac:dyDescent="0.25">
      <c r="B4" s="25" t="s">
        <v>4</v>
      </c>
      <c r="C4" s="25" t="s">
        <v>33</v>
      </c>
      <c r="D4" s="25" t="s">
        <v>6</v>
      </c>
      <c r="E4" s="25" t="s">
        <v>7</v>
      </c>
      <c r="F4" s="25" t="s">
        <v>34</v>
      </c>
      <c r="G4" s="25" t="s">
        <v>9</v>
      </c>
      <c r="H4" s="25" t="s">
        <v>10</v>
      </c>
    </row>
    <row r="5" spans="2:8" s="10" customFormat="1" ht="11.25" x14ac:dyDescent="0.2"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 t="s">
        <v>11</v>
      </c>
      <c r="H5" s="26" t="s">
        <v>35</v>
      </c>
    </row>
    <row r="6" spans="2:8" ht="15.75" customHeight="1" x14ac:dyDescent="0.25">
      <c r="B6" s="27" t="s">
        <v>128</v>
      </c>
      <c r="C6" s="51">
        <f>C7</f>
        <v>1302584</v>
      </c>
      <c r="D6" s="51">
        <f>D7</f>
        <v>1771603</v>
      </c>
      <c r="E6" s="58"/>
      <c r="F6" s="52">
        <f>F7</f>
        <v>1744730</v>
      </c>
      <c r="G6" s="64">
        <f>F6/C6*100</f>
        <v>133.943761016564</v>
      </c>
      <c r="H6" s="64">
        <f>F6/D6*100</f>
        <v>98.48312516969095</v>
      </c>
    </row>
    <row r="7" spans="2:8" ht="15.75" customHeight="1" x14ac:dyDescent="0.25">
      <c r="B7" s="27" t="s">
        <v>129</v>
      </c>
      <c r="C7" s="28">
        <f>C8</f>
        <v>1302584</v>
      </c>
      <c r="D7" s="28">
        <f>D8</f>
        <v>1771603</v>
      </c>
      <c r="E7" s="28"/>
      <c r="F7" s="29">
        <f>F8</f>
        <v>1744730</v>
      </c>
      <c r="G7" s="59">
        <f>F7/C7*100</f>
        <v>133.943761016564</v>
      </c>
      <c r="H7" s="59">
        <f>F7/D7*100</f>
        <v>98.48312516969095</v>
      </c>
    </row>
    <row r="8" spans="2:8" x14ac:dyDescent="0.25">
      <c r="B8" s="73" t="s">
        <v>130</v>
      </c>
      <c r="C8" s="28">
        <f>'Račun fin prema izvorima f'!C16</f>
        <v>1302584</v>
      </c>
      <c r="D8" s="28">
        <f>'Račun fin prema izvorima f'!D16</f>
        <v>1771603</v>
      </c>
      <c r="E8" s="28"/>
      <c r="F8" s="29">
        <f>'Račun fin prema izvorima f'!F16</f>
        <v>1744730</v>
      </c>
      <c r="G8" s="59">
        <f>F8/C8*100</f>
        <v>133.943761016564</v>
      </c>
      <c r="H8" s="59">
        <f>F8/D8*100</f>
        <v>98.48312516969095</v>
      </c>
    </row>
  </sheetData>
  <mergeCells count="1">
    <mergeCell ref="B2:H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8"/>
  <sheetViews>
    <sheetView topLeftCell="A7" zoomScaleNormal="100" workbookViewId="0">
      <selection activeCell="I21" sqref="I21"/>
    </sheetView>
  </sheetViews>
  <sheetFormatPr defaultColWidth="8.7109375" defaultRowHeight="15" x14ac:dyDescent="0.25"/>
  <cols>
    <col min="2" max="2" width="7.42578125" customWidth="1"/>
    <col min="3" max="4" width="8.42578125" customWidth="1"/>
    <col min="5" max="5" width="5.42578125" customWidth="1"/>
    <col min="6" max="10" width="25.28515625" customWidth="1"/>
    <col min="11" max="12" width="15.7109375" customWidth="1"/>
  </cols>
  <sheetData>
    <row r="1" spans="2:12" ht="18" customHeight="1" x14ac:dyDescent="0.2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15.75" customHeigh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.6" customHeight="1" x14ac:dyDescent="0.25">
      <c r="B3" s="216" t="s">
        <v>131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2:12" ht="18" customHeight="1" x14ac:dyDescent="0.25">
      <c r="B4" s="216" t="s">
        <v>132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2:12" ht="15.75" customHeight="1" x14ac:dyDescent="0.25">
      <c r="B5" s="24"/>
      <c r="C5" s="24"/>
      <c r="D5" s="24"/>
      <c r="E5" s="24"/>
      <c r="F5" s="24"/>
      <c r="G5" s="24"/>
      <c r="H5" s="24"/>
      <c r="I5" s="24"/>
      <c r="J5" s="57"/>
      <c r="K5" s="57"/>
      <c r="L5" s="5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9.25" customHeight="1" x14ac:dyDescent="0.25">
      <c r="B7" s="214" t="s">
        <v>4</v>
      </c>
      <c r="C7" s="214"/>
      <c r="D7" s="214"/>
      <c r="E7" s="214"/>
      <c r="F7" s="214"/>
      <c r="G7" s="74" t="s">
        <v>133</v>
      </c>
      <c r="H7" s="74" t="s">
        <v>134</v>
      </c>
      <c r="I7" s="74" t="s">
        <v>7</v>
      </c>
      <c r="J7" s="74" t="s">
        <v>135</v>
      </c>
      <c r="K7" s="74" t="s">
        <v>10</v>
      </c>
      <c r="L7" s="74" t="s">
        <v>10</v>
      </c>
    </row>
    <row r="8" spans="2:12" s="10" customFormat="1" ht="11.25" x14ac:dyDescent="0.2">
      <c r="B8" s="215">
        <v>1</v>
      </c>
      <c r="C8" s="215"/>
      <c r="D8" s="215"/>
      <c r="E8" s="215"/>
      <c r="F8" s="215"/>
      <c r="G8" s="75">
        <v>2</v>
      </c>
      <c r="H8" s="75">
        <v>3</v>
      </c>
      <c r="I8" s="75">
        <v>4</v>
      </c>
      <c r="J8" s="75">
        <v>5</v>
      </c>
      <c r="K8" s="75" t="s">
        <v>11</v>
      </c>
      <c r="L8" s="75" t="s">
        <v>12</v>
      </c>
    </row>
    <row r="9" spans="2:12" ht="25.5" x14ac:dyDescent="0.25">
      <c r="B9" s="27">
        <v>8</v>
      </c>
      <c r="C9" s="27"/>
      <c r="D9" s="27"/>
      <c r="E9" s="27"/>
      <c r="F9" s="27" t="s">
        <v>136</v>
      </c>
      <c r="G9" s="28"/>
      <c r="H9" s="28"/>
      <c r="I9" s="28"/>
      <c r="J9" s="66"/>
      <c r="K9" s="66"/>
      <c r="L9" s="66"/>
    </row>
    <row r="10" spans="2:12" x14ac:dyDescent="0.25">
      <c r="B10" s="27"/>
      <c r="C10" s="40">
        <v>84</v>
      </c>
      <c r="D10" s="40"/>
      <c r="E10" s="40"/>
      <c r="F10" s="40" t="s">
        <v>137</v>
      </c>
      <c r="G10" s="28"/>
      <c r="H10" s="28"/>
      <c r="I10" s="28"/>
      <c r="J10" s="66"/>
      <c r="K10" s="66"/>
      <c r="L10" s="66"/>
    </row>
    <row r="11" spans="2:12" ht="51" x14ac:dyDescent="0.25">
      <c r="B11" s="35"/>
      <c r="C11" s="35"/>
      <c r="D11" s="35">
        <v>841</v>
      </c>
      <c r="E11" s="35"/>
      <c r="F11" s="43" t="s">
        <v>138</v>
      </c>
      <c r="G11" s="28"/>
      <c r="H11" s="28"/>
      <c r="I11" s="28"/>
      <c r="J11" s="66"/>
      <c r="K11" s="66"/>
      <c r="L11" s="66"/>
    </row>
    <row r="12" spans="2:12" ht="25.5" x14ac:dyDescent="0.25">
      <c r="B12" s="35"/>
      <c r="C12" s="35"/>
      <c r="D12" s="35"/>
      <c r="E12" s="35">
        <v>8413</v>
      </c>
      <c r="F12" s="43" t="s">
        <v>139</v>
      </c>
      <c r="G12" s="28"/>
      <c r="H12" s="28"/>
      <c r="I12" s="28"/>
      <c r="J12" s="66"/>
      <c r="K12" s="66"/>
      <c r="L12" s="66"/>
    </row>
    <row r="13" spans="2:12" x14ac:dyDescent="0.25">
      <c r="B13" s="35"/>
      <c r="C13" s="35"/>
      <c r="D13" s="35"/>
      <c r="E13" s="37" t="s">
        <v>52</v>
      </c>
      <c r="F13" s="73"/>
      <c r="G13" s="28"/>
      <c r="H13" s="28"/>
      <c r="I13" s="28"/>
      <c r="J13" s="66"/>
      <c r="K13" s="66"/>
      <c r="L13" s="66"/>
    </row>
    <row r="14" spans="2:12" ht="25.5" x14ac:dyDescent="0.25">
      <c r="B14" s="39">
        <v>5</v>
      </c>
      <c r="C14" s="48"/>
      <c r="D14" s="48"/>
      <c r="E14" s="48"/>
      <c r="F14" s="49" t="s">
        <v>140</v>
      </c>
      <c r="G14" s="28"/>
      <c r="H14" s="28"/>
      <c r="I14" s="28"/>
      <c r="J14" s="66"/>
      <c r="K14" s="66"/>
      <c r="L14" s="66"/>
    </row>
    <row r="15" spans="2:12" ht="25.5" x14ac:dyDescent="0.25">
      <c r="B15" s="40"/>
      <c r="C15" s="40">
        <v>54</v>
      </c>
      <c r="D15" s="40"/>
      <c r="E15" s="40"/>
      <c r="F15" s="54" t="s">
        <v>141</v>
      </c>
      <c r="G15" s="28"/>
      <c r="H15" s="28"/>
      <c r="I15" s="55"/>
      <c r="J15" s="66"/>
      <c r="K15" s="66"/>
      <c r="L15" s="66"/>
    </row>
    <row r="16" spans="2:12" ht="63.75" x14ac:dyDescent="0.25">
      <c r="B16" s="40"/>
      <c r="C16" s="40"/>
      <c r="D16" s="40">
        <v>541</v>
      </c>
      <c r="E16" s="43"/>
      <c r="F16" s="43" t="s">
        <v>142</v>
      </c>
      <c r="G16" s="28"/>
      <c r="H16" s="28"/>
      <c r="I16" s="55"/>
      <c r="J16" s="66"/>
      <c r="K16" s="66"/>
      <c r="L16" s="66"/>
    </row>
    <row r="17" spans="2:12" ht="38.25" x14ac:dyDescent="0.25">
      <c r="B17" s="40"/>
      <c r="C17" s="40"/>
      <c r="D17" s="40"/>
      <c r="E17" s="43">
        <v>5413</v>
      </c>
      <c r="F17" s="43" t="s">
        <v>143</v>
      </c>
      <c r="G17" s="28"/>
      <c r="H17" s="28"/>
      <c r="I17" s="55"/>
      <c r="J17" s="66"/>
      <c r="K17" s="66"/>
      <c r="L17" s="66"/>
    </row>
    <row r="18" spans="2:12" x14ac:dyDescent="0.25">
      <c r="B18" s="35"/>
      <c r="C18" s="48"/>
      <c r="D18" s="48"/>
      <c r="E18" s="48"/>
      <c r="F18" s="49" t="s">
        <v>52</v>
      </c>
      <c r="G18" s="28"/>
      <c r="H18" s="28"/>
      <c r="I18" s="28"/>
      <c r="J18" s="66"/>
      <c r="K18" s="66"/>
      <c r="L18" s="66"/>
    </row>
  </sheetData>
  <mergeCells count="4">
    <mergeCell ref="B3:L3"/>
    <mergeCell ref="B4:L4"/>
    <mergeCell ref="B7:F7"/>
    <mergeCell ref="B8:F8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zoomScaleNormal="100" workbookViewId="0">
      <selection activeCell="C20" sqref="C20"/>
    </sheetView>
  </sheetViews>
  <sheetFormatPr defaultColWidth="8.7109375"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4"/>
      <c r="C1" s="24"/>
      <c r="D1" s="24"/>
      <c r="E1" s="24"/>
      <c r="F1" s="57"/>
      <c r="G1" s="57"/>
      <c r="H1" s="57"/>
    </row>
    <row r="2" spans="2:8" ht="15.75" customHeight="1" x14ac:dyDescent="0.25">
      <c r="B2" s="212" t="s">
        <v>144</v>
      </c>
      <c r="C2" s="212"/>
      <c r="D2" s="212"/>
      <c r="E2" s="212"/>
      <c r="F2" s="212"/>
      <c r="G2" s="212"/>
      <c r="H2" s="212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1.5" customHeight="1" x14ac:dyDescent="0.25">
      <c r="B4" s="25" t="s">
        <v>4</v>
      </c>
      <c r="C4" s="25" t="s">
        <v>33</v>
      </c>
      <c r="D4" s="25" t="s">
        <v>6</v>
      </c>
      <c r="E4" s="25" t="s">
        <v>7</v>
      </c>
      <c r="F4" s="25" t="s">
        <v>8</v>
      </c>
      <c r="G4" s="25" t="s">
        <v>9</v>
      </c>
      <c r="H4" s="25" t="s">
        <v>10</v>
      </c>
    </row>
    <row r="5" spans="2:8" s="10" customFormat="1" ht="11.25" x14ac:dyDescent="0.2"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 t="s">
        <v>11</v>
      </c>
      <c r="H5" s="26" t="s">
        <v>35</v>
      </c>
    </row>
    <row r="6" spans="2:8" x14ac:dyDescent="0.25">
      <c r="B6" s="27" t="s">
        <v>145</v>
      </c>
      <c r="C6" s="51">
        <f>SUM(C7:C15)</f>
        <v>1364049</v>
      </c>
      <c r="D6" s="51">
        <f>SUM(D7:D14)</f>
        <v>1771603</v>
      </c>
      <c r="E6" s="58">
        <f>SUM(E7:E14)</f>
        <v>0</v>
      </c>
      <c r="F6" s="76">
        <f>SUM(F7:F14)</f>
        <v>1754824</v>
      </c>
      <c r="G6" s="77">
        <f t="shared" ref="G6:G14" si="0">F6/C6*100</f>
        <v>128.64816439878626</v>
      </c>
      <c r="H6" s="77">
        <f t="shared" ref="H6:H14" si="1">F6/D6*100</f>
        <v>99.052891646717683</v>
      </c>
    </row>
    <row r="7" spans="2:8" x14ac:dyDescent="0.25">
      <c r="B7" s="54" t="s">
        <v>146</v>
      </c>
      <c r="C7" s="28"/>
      <c r="D7" s="28">
        <f>'Izvještaj po programskoj'!F8</f>
        <v>0</v>
      </c>
      <c r="E7" s="28"/>
      <c r="F7" s="78"/>
      <c r="G7" s="70" t="e">
        <f t="shared" si="0"/>
        <v>#DIV/0!</v>
      </c>
      <c r="H7" s="70" t="e">
        <f t="shared" si="1"/>
        <v>#DIV/0!</v>
      </c>
    </row>
    <row r="8" spans="2:8" x14ac:dyDescent="0.25">
      <c r="B8" s="60" t="s">
        <v>147</v>
      </c>
      <c r="C8" s="28">
        <v>48933</v>
      </c>
      <c r="D8" s="28">
        <f>'Izvještaj po programskoj'!F9</f>
        <v>178651</v>
      </c>
      <c r="E8" s="28"/>
      <c r="F8" s="78">
        <v>78710</v>
      </c>
      <c r="G8" s="70">
        <f t="shared" si="0"/>
        <v>160.85259436372183</v>
      </c>
      <c r="H8" s="70">
        <f t="shared" si="1"/>
        <v>44.057967769561884</v>
      </c>
    </row>
    <row r="9" spans="2:8" s="184" customFormat="1" x14ac:dyDescent="0.25">
      <c r="B9" s="60" t="s">
        <v>263</v>
      </c>
      <c r="C9" s="28">
        <v>253</v>
      </c>
      <c r="D9" s="28"/>
      <c r="E9" s="28"/>
      <c r="F9" s="78"/>
      <c r="G9" s="70"/>
      <c r="H9" s="70"/>
    </row>
    <row r="10" spans="2:8" x14ac:dyDescent="0.25">
      <c r="B10" s="61" t="s">
        <v>119</v>
      </c>
      <c r="C10" s="28">
        <v>94725</v>
      </c>
      <c r="D10" s="28">
        <f>'Izvještaj po programskoj'!F10</f>
        <v>171420</v>
      </c>
      <c r="E10" s="28"/>
      <c r="F10" s="78">
        <v>171420</v>
      </c>
      <c r="G10" s="70">
        <f t="shared" si="0"/>
        <v>180.96595407759304</v>
      </c>
      <c r="H10" s="70">
        <f t="shared" si="1"/>
        <v>100</v>
      </c>
    </row>
    <row r="11" spans="2:8" x14ac:dyDescent="0.25">
      <c r="B11" s="61" t="s">
        <v>148</v>
      </c>
      <c r="C11" s="28"/>
      <c r="D11" s="28">
        <f>'Izvještaj po programskoj'!F11</f>
        <v>0</v>
      </c>
      <c r="E11" s="28"/>
      <c r="F11" s="78">
        <v>0</v>
      </c>
      <c r="G11" s="70" t="e">
        <f t="shared" si="0"/>
        <v>#DIV/0!</v>
      </c>
      <c r="H11" s="70" t="e">
        <f t="shared" si="1"/>
        <v>#DIV/0!</v>
      </c>
    </row>
    <row r="12" spans="2:8" x14ac:dyDescent="0.25">
      <c r="B12" s="62" t="s">
        <v>149</v>
      </c>
      <c r="C12" s="28">
        <v>1165996</v>
      </c>
      <c r="D12" s="28">
        <f>'Izvještaj po programskoj'!F12</f>
        <v>1387432</v>
      </c>
      <c r="E12" s="55"/>
      <c r="F12" s="78">
        <v>1440953</v>
      </c>
      <c r="G12" s="70">
        <f t="shared" si="0"/>
        <v>123.58129873515861</v>
      </c>
      <c r="H12" s="70">
        <f t="shared" si="1"/>
        <v>103.85755842448494</v>
      </c>
    </row>
    <row r="13" spans="2:8" x14ac:dyDescent="0.25">
      <c r="B13" s="54" t="s">
        <v>150</v>
      </c>
      <c r="C13" s="28">
        <v>49078</v>
      </c>
      <c r="D13" s="28">
        <f>'Izvještaj po programskoj'!F13</f>
        <v>20000</v>
      </c>
      <c r="E13" s="55"/>
      <c r="F13" s="78">
        <v>49680</v>
      </c>
      <c r="G13" s="70">
        <f t="shared" si="0"/>
        <v>101.22661885162394</v>
      </c>
      <c r="H13" s="70">
        <f t="shared" si="1"/>
        <v>248.4</v>
      </c>
    </row>
    <row r="14" spans="2:8" x14ac:dyDescent="0.25">
      <c r="B14" s="62" t="s">
        <v>151</v>
      </c>
      <c r="C14" s="28">
        <v>5064</v>
      </c>
      <c r="D14" s="28">
        <f>'Izvještaj po programskoj'!F14</f>
        <v>14100</v>
      </c>
      <c r="E14" s="55"/>
      <c r="F14" s="78">
        <v>14061</v>
      </c>
      <c r="G14" s="70">
        <f t="shared" si="0"/>
        <v>277.66587677725119</v>
      </c>
      <c r="H14" s="70">
        <f t="shared" si="1"/>
        <v>99.723404255319153</v>
      </c>
    </row>
    <row r="15" spans="2:8" x14ac:dyDescent="0.25">
      <c r="B15" s="40"/>
      <c r="C15" s="28"/>
      <c r="D15" s="28"/>
      <c r="E15" s="55"/>
      <c r="F15" s="78"/>
      <c r="G15" s="70"/>
      <c r="H15" s="70"/>
    </row>
    <row r="16" spans="2:8" x14ac:dyDescent="0.25">
      <c r="B16" s="79" t="s">
        <v>152</v>
      </c>
      <c r="C16" s="51">
        <f>SUM(C17:C26)</f>
        <v>1302584</v>
      </c>
      <c r="D16" s="51">
        <f>SUM(D17:D25)</f>
        <v>1771603</v>
      </c>
      <c r="E16" s="58">
        <f>SUM(E17:E25)</f>
        <v>0</v>
      </c>
      <c r="F16" s="76">
        <f>SUM(F17:F25)</f>
        <v>1744730</v>
      </c>
      <c r="G16" s="77">
        <f t="shared" ref="G16:G25" si="2">F16/C16*100</f>
        <v>133.943761016564</v>
      </c>
      <c r="H16" s="77">
        <f t="shared" ref="H16:H25" si="3">F16/D16*100</f>
        <v>98.48312516969095</v>
      </c>
    </row>
    <row r="17" spans="2:8" ht="15.75" customHeight="1" x14ac:dyDescent="0.25">
      <c r="B17" s="40" t="s">
        <v>146</v>
      </c>
      <c r="C17" s="28"/>
      <c r="D17" s="28">
        <f>'Izvještaj po programskoj'!F8</f>
        <v>0</v>
      </c>
      <c r="E17" s="55"/>
      <c r="F17" s="78">
        <f>'Izvještaj po programskoj'!G8</f>
        <v>0</v>
      </c>
      <c r="G17" s="70" t="e">
        <f t="shared" si="2"/>
        <v>#DIV/0!</v>
      </c>
      <c r="H17" s="70" t="e">
        <f t="shared" si="3"/>
        <v>#DIV/0!</v>
      </c>
    </row>
    <row r="18" spans="2:8" s="184" customFormat="1" ht="15.75" customHeight="1" x14ac:dyDescent="0.25">
      <c r="B18" s="40"/>
      <c r="C18" s="28"/>
      <c r="D18" s="28"/>
      <c r="E18" s="55"/>
      <c r="F18" s="78"/>
      <c r="G18" s="70"/>
      <c r="H18" s="70"/>
    </row>
    <row r="19" spans="2:8" ht="15.75" customHeight="1" x14ac:dyDescent="0.25">
      <c r="B19" s="40" t="s">
        <v>147</v>
      </c>
      <c r="C19" s="28">
        <v>38326</v>
      </c>
      <c r="D19" s="28">
        <f>'Izvještaj po programskoj'!F9</f>
        <v>178651</v>
      </c>
      <c r="E19" s="28"/>
      <c r="F19" s="78">
        <f>'Izvještaj po programskoj'!G9</f>
        <v>124126</v>
      </c>
      <c r="G19" s="70">
        <f t="shared" si="2"/>
        <v>323.86891405312321</v>
      </c>
      <c r="H19" s="70">
        <f t="shared" si="3"/>
        <v>69.479599890288895</v>
      </c>
    </row>
    <row r="20" spans="2:8" s="184" customFormat="1" ht="15.75" customHeight="1" x14ac:dyDescent="0.25">
      <c r="B20" s="40" t="s">
        <v>263</v>
      </c>
      <c r="C20" s="28">
        <v>253</v>
      </c>
      <c r="D20" s="28"/>
      <c r="E20" s="28"/>
      <c r="F20" s="78"/>
      <c r="G20" s="70"/>
      <c r="H20" s="70"/>
    </row>
    <row r="21" spans="2:8" x14ac:dyDescent="0.25">
      <c r="B21" s="60" t="s">
        <v>119</v>
      </c>
      <c r="C21" s="28">
        <v>94725</v>
      </c>
      <c r="D21" s="28">
        <f>'Izvještaj po programskoj'!F10</f>
        <v>171420</v>
      </c>
      <c r="E21" s="28"/>
      <c r="F21" s="78">
        <f>'Izvještaj po programskoj'!G10</f>
        <v>171420</v>
      </c>
      <c r="G21" s="70">
        <f t="shared" si="2"/>
        <v>180.96595407759304</v>
      </c>
      <c r="H21" s="70">
        <f t="shared" si="3"/>
        <v>100</v>
      </c>
    </row>
    <row r="22" spans="2:8" x14ac:dyDescent="0.25">
      <c r="B22" s="61" t="s">
        <v>148</v>
      </c>
      <c r="C22" s="28"/>
      <c r="D22" s="28">
        <v>0</v>
      </c>
      <c r="E22" s="28"/>
      <c r="F22" s="78">
        <f>'Izvještaj po programskoj'!G11</f>
        <v>0</v>
      </c>
      <c r="G22" s="70" t="e">
        <f t="shared" si="2"/>
        <v>#DIV/0!</v>
      </c>
      <c r="H22" s="70" t="e">
        <f t="shared" si="3"/>
        <v>#DIV/0!</v>
      </c>
    </row>
    <row r="23" spans="2:8" x14ac:dyDescent="0.25">
      <c r="B23" s="54" t="s">
        <v>149</v>
      </c>
      <c r="C23" s="28">
        <v>1161350</v>
      </c>
      <c r="D23" s="28">
        <f>'Izvještaj po programskoj'!F12</f>
        <v>1387432</v>
      </c>
      <c r="E23" s="55"/>
      <c r="F23" s="78">
        <f>'Izvještaj po programskoj'!G12</f>
        <v>1429127</v>
      </c>
      <c r="G23" s="70">
        <f t="shared" si="2"/>
        <v>123.05739010634176</v>
      </c>
      <c r="H23" s="70">
        <f t="shared" si="3"/>
        <v>103.00519232654285</v>
      </c>
    </row>
    <row r="24" spans="2:8" x14ac:dyDescent="0.25">
      <c r="B24" s="62" t="s">
        <v>150</v>
      </c>
      <c r="C24" s="28">
        <v>4775</v>
      </c>
      <c r="D24" s="28">
        <f>'Izvještaj po programskoj'!F13</f>
        <v>20000</v>
      </c>
      <c r="E24" s="55"/>
      <c r="F24" s="78">
        <f>'Izvještaj po programskoj'!G13</f>
        <v>6147</v>
      </c>
      <c r="G24" s="70">
        <f t="shared" si="2"/>
        <v>128.73298429319371</v>
      </c>
      <c r="H24" s="70">
        <f t="shared" si="3"/>
        <v>30.734999999999999</v>
      </c>
    </row>
    <row r="25" spans="2:8" x14ac:dyDescent="0.25">
      <c r="B25" s="54" t="s">
        <v>151</v>
      </c>
      <c r="C25" s="28">
        <v>3155</v>
      </c>
      <c r="D25" s="28">
        <f>'Izvještaj po programskoj'!F14</f>
        <v>14100</v>
      </c>
      <c r="E25" s="55"/>
      <c r="F25" s="78">
        <f>'Izvještaj po programskoj'!G14</f>
        <v>13910</v>
      </c>
      <c r="G25" s="70">
        <f t="shared" si="2"/>
        <v>440.8874801901743</v>
      </c>
      <c r="H25" s="70">
        <f t="shared" si="3"/>
        <v>98.652482269503551</v>
      </c>
    </row>
    <row r="26" spans="2:8" x14ac:dyDescent="0.25">
      <c r="B26" s="31"/>
      <c r="C26" s="28"/>
      <c r="D26" s="28"/>
      <c r="E26" s="55"/>
      <c r="F26" s="78"/>
      <c r="G26" s="70"/>
      <c r="H26" s="70"/>
    </row>
    <row r="27" spans="2:8" x14ac:dyDescent="0.25">
      <c r="B27" s="40" t="s">
        <v>112</v>
      </c>
      <c r="C27" s="28"/>
      <c r="D27" s="28"/>
      <c r="E27" s="55"/>
      <c r="F27" s="66"/>
      <c r="G27" s="66"/>
      <c r="H27" s="66"/>
    </row>
  </sheetData>
  <mergeCells count="1">
    <mergeCell ref="B2:H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4"/>
  <sheetViews>
    <sheetView zoomScaleNormal="100" workbookViewId="0">
      <selection activeCell="K12" sqref="K12"/>
    </sheetView>
  </sheetViews>
  <sheetFormatPr defaultColWidth="8.7109375" defaultRowHeight="15" x14ac:dyDescent="0.25"/>
  <cols>
    <col min="4" max="4" width="7" customWidth="1"/>
    <col min="5" max="5" width="25.140625" customWidth="1"/>
    <col min="6" max="8" width="25.28515625" customWidth="1"/>
    <col min="9" max="9" width="15.7109375" customWidth="1"/>
  </cols>
  <sheetData>
    <row r="2" spans="2:18" ht="15.6" customHeight="1" x14ac:dyDescent="0.25">
      <c r="B2" s="212" t="s">
        <v>153</v>
      </c>
      <c r="C2" s="212"/>
      <c r="D2" s="212"/>
      <c r="E2" s="212"/>
      <c r="F2" s="212"/>
      <c r="G2" s="212"/>
      <c r="H2" s="212"/>
      <c r="I2" s="212"/>
      <c r="J2" s="80"/>
      <c r="K2" s="80"/>
      <c r="L2" s="80"/>
      <c r="M2" s="80"/>
      <c r="N2" s="80"/>
      <c r="O2" s="80"/>
      <c r="P2" s="80"/>
      <c r="Q2" s="80"/>
      <c r="R2" s="80"/>
    </row>
    <row r="3" spans="2:18" s="81" customFormat="1" ht="15.75" x14ac:dyDescent="0.25">
      <c r="B3" s="219" t="s">
        <v>154</v>
      </c>
      <c r="C3" s="219"/>
      <c r="D3" s="219"/>
      <c r="E3" s="219"/>
      <c r="F3" s="219"/>
      <c r="G3" s="219"/>
      <c r="H3" s="219"/>
      <c r="I3" s="219"/>
    </row>
    <row r="4" spans="2:18" s="81" customFormat="1" ht="15.75" x14ac:dyDescent="0.25">
      <c r="B4" s="82"/>
      <c r="C4" s="82"/>
      <c r="D4" s="82"/>
      <c r="E4" s="82"/>
      <c r="F4" s="82"/>
      <c r="G4" s="82"/>
      <c r="H4" s="82"/>
      <c r="I4" s="82"/>
    </row>
    <row r="5" spans="2:18" ht="26.45" customHeight="1" x14ac:dyDescent="0.25">
      <c r="B5" s="214" t="s">
        <v>4</v>
      </c>
      <c r="C5" s="214"/>
      <c r="D5" s="214"/>
      <c r="E5" s="214"/>
      <c r="F5" s="25" t="s">
        <v>134</v>
      </c>
      <c r="G5" s="25" t="s">
        <v>7</v>
      </c>
      <c r="H5" s="25" t="s">
        <v>155</v>
      </c>
      <c r="I5" s="25" t="s">
        <v>10</v>
      </c>
    </row>
    <row r="6" spans="2:18" s="10" customFormat="1" ht="11.25" customHeight="1" x14ac:dyDescent="0.2">
      <c r="B6" s="215">
        <v>1</v>
      </c>
      <c r="C6" s="215"/>
      <c r="D6" s="215"/>
      <c r="E6" s="215"/>
      <c r="F6" s="26">
        <v>2</v>
      </c>
      <c r="G6" s="26">
        <v>3</v>
      </c>
      <c r="H6" s="26">
        <v>4</v>
      </c>
      <c r="I6" s="26" t="s">
        <v>156</v>
      </c>
    </row>
    <row r="7" spans="2:18" ht="27" customHeight="1" x14ac:dyDescent="0.25">
      <c r="B7" s="218">
        <v>102</v>
      </c>
      <c r="C7" s="218"/>
      <c r="D7" s="218"/>
      <c r="E7" s="83" t="s">
        <v>157</v>
      </c>
      <c r="F7" s="28"/>
      <c r="G7" s="28"/>
      <c r="H7" s="28"/>
      <c r="I7" s="28"/>
    </row>
    <row r="8" spans="2:18" ht="33" customHeight="1" x14ac:dyDescent="0.25">
      <c r="B8" s="218">
        <v>10202</v>
      </c>
      <c r="C8" s="218"/>
      <c r="D8" s="218"/>
      <c r="E8" s="83" t="s">
        <v>158</v>
      </c>
      <c r="F8" s="28"/>
      <c r="G8" s="28"/>
      <c r="H8" s="28"/>
      <c r="I8" s="28"/>
    </row>
    <row r="9" spans="2:18" x14ac:dyDescent="0.25">
      <c r="B9" s="218"/>
      <c r="C9" s="218"/>
      <c r="D9" s="218"/>
      <c r="E9" s="83"/>
      <c r="F9" s="66"/>
      <c r="G9" s="66"/>
      <c r="H9" s="66"/>
      <c r="I9" s="66"/>
    </row>
    <row r="10" spans="2:18" x14ac:dyDescent="0.25">
      <c r="B10" s="217"/>
      <c r="C10" s="217"/>
      <c r="D10" s="217"/>
      <c r="E10" s="66"/>
      <c r="F10" s="66"/>
      <c r="G10" s="66"/>
      <c r="H10" s="66"/>
      <c r="I10" s="66"/>
    </row>
    <row r="11" spans="2:18" x14ac:dyDescent="0.25">
      <c r="B11" s="217"/>
      <c r="C11" s="217"/>
      <c r="D11" s="217"/>
      <c r="E11" s="66"/>
      <c r="F11" s="66"/>
      <c r="G11" s="66"/>
      <c r="H11" s="66"/>
      <c r="I11" s="66"/>
    </row>
    <row r="12" spans="2:18" x14ac:dyDescent="0.25">
      <c r="B12" s="217"/>
      <c r="C12" s="217"/>
      <c r="D12" s="217"/>
      <c r="E12" s="66"/>
      <c r="F12" s="66"/>
      <c r="G12" s="66"/>
      <c r="H12" s="66"/>
      <c r="I12" s="66"/>
    </row>
    <row r="13" spans="2:18" x14ac:dyDescent="0.25">
      <c r="B13" s="217"/>
      <c r="C13" s="217"/>
      <c r="D13" s="217"/>
      <c r="E13" s="66"/>
      <c r="F13" s="66"/>
      <c r="G13" s="66"/>
      <c r="H13" s="66"/>
      <c r="I13" s="66"/>
    </row>
    <row r="14" spans="2:18" x14ac:dyDescent="0.25">
      <c r="B14" s="217"/>
      <c r="C14" s="217"/>
      <c r="D14" s="217"/>
      <c r="E14" s="66"/>
      <c r="F14" s="66"/>
      <c r="G14" s="66"/>
      <c r="H14" s="66"/>
      <c r="I14" s="66"/>
    </row>
  </sheetData>
  <mergeCells count="12">
    <mergeCell ref="B2:I2"/>
    <mergeCell ref="B3:I3"/>
    <mergeCell ref="B5:E5"/>
    <mergeCell ref="B6:E6"/>
    <mergeCell ref="B7:D7"/>
    <mergeCell ref="B13:D13"/>
    <mergeCell ref="B14:D14"/>
    <mergeCell ref="B8:D8"/>
    <mergeCell ref="B9:D9"/>
    <mergeCell ref="B10:D10"/>
    <mergeCell ref="B11:D11"/>
    <mergeCell ref="B12:D12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33"/>
  <sheetViews>
    <sheetView zoomScaleNormal="100" workbookViewId="0">
      <selection activeCell="G129" sqref="G129"/>
    </sheetView>
  </sheetViews>
  <sheetFormatPr defaultColWidth="8.7109375" defaultRowHeight="15" x14ac:dyDescent="0.25"/>
  <cols>
    <col min="2" max="2" width="10" customWidth="1"/>
    <col min="3" max="3" width="8.42578125" customWidth="1"/>
    <col min="4" max="4" width="23.42578125" customWidth="1"/>
    <col min="5" max="5" width="38.85546875" customWidth="1"/>
    <col min="6" max="7" width="25.28515625" customWidth="1"/>
    <col min="8" max="8" width="24.5703125" customWidth="1"/>
  </cols>
  <sheetData>
    <row r="1" spans="2:8" ht="18" x14ac:dyDescent="0.25">
      <c r="B1" s="24"/>
      <c r="C1" s="24"/>
      <c r="D1" s="24"/>
      <c r="E1" s="24"/>
      <c r="F1" s="24"/>
      <c r="G1" s="24"/>
      <c r="H1" s="57"/>
    </row>
    <row r="2" spans="2:8" ht="15.75" x14ac:dyDescent="0.25">
      <c r="B2" s="238" t="s">
        <v>159</v>
      </c>
      <c r="C2" s="238"/>
      <c r="D2" s="238"/>
      <c r="E2" s="238"/>
      <c r="F2" s="238"/>
      <c r="G2" s="238"/>
      <c r="H2" s="238"/>
    </row>
    <row r="3" spans="2:8" ht="18" x14ac:dyDescent="0.25">
      <c r="B3" s="3"/>
      <c r="C3" s="3"/>
      <c r="D3" s="3"/>
      <c r="E3" s="3"/>
      <c r="F3" s="3"/>
      <c r="G3" s="3"/>
      <c r="H3" s="4"/>
    </row>
    <row r="4" spans="2:8" ht="26.45" customHeight="1" x14ac:dyDescent="0.25">
      <c r="B4" s="239" t="s">
        <v>4</v>
      </c>
      <c r="C4" s="239"/>
      <c r="D4" s="239"/>
      <c r="E4" s="239"/>
      <c r="F4" s="84" t="s">
        <v>160</v>
      </c>
      <c r="G4" s="84" t="s">
        <v>8</v>
      </c>
      <c r="H4" s="84" t="s">
        <v>10</v>
      </c>
    </row>
    <row r="5" spans="2:8" s="10" customFormat="1" ht="22.15" customHeight="1" x14ac:dyDescent="0.2">
      <c r="B5" s="240">
        <v>1</v>
      </c>
      <c r="C5" s="240"/>
      <c r="D5" s="240"/>
      <c r="E5" s="240"/>
      <c r="F5" s="85">
        <v>2</v>
      </c>
      <c r="G5" s="85">
        <v>4</v>
      </c>
      <c r="H5" s="85" t="s">
        <v>156</v>
      </c>
    </row>
    <row r="6" spans="2:8" s="10" customFormat="1" ht="19.899999999999999" customHeight="1" x14ac:dyDescent="0.2">
      <c r="B6" s="86">
        <v>18651</v>
      </c>
      <c r="C6" s="241" t="s">
        <v>161</v>
      </c>
      <c r="D6" s="241"/>
      <c r="E6" s="241"/>
      <c r="F6" s="87"/>
      <c r="G6" s="85"/>
      <c r="H6" s="85"/>
    </row>
    <row r="7" spans="2:8" s="10" customFormat="1" ht="19.899999999999999" customHeight="1" x14ac:dyDescent="0.2">
      <c r="B7" s="239" t="s">
        <v>162</v>
      </c>
      <c r="C7" s="239"/>
      <c r="D7" s="239"/>
      <c r="E7" s="239"/>
      <c r="F7" s="88">
        <f>SUM(F8:F15)</f>
        <v>1772103</v>
      </c>
      <c r="G7" s="89">
        <f>SUM(G8:G14)</f>
        <v>1744730</v>
      </c>
      <c r="H7" s="90">
        <f t="shared" ref="H7:H14" si="0">G7/F7*100</f>
        <v>98.455338092650365</v>
      </c>
    </row>
    <row r="8" spans="2:8" s="10" customFormat="1" ht="25.15" customHeight="1" x14ac:dyDescent="0.2">
      <c r="B8" s="236">
        <v>1</v>
      </c>
      <c r="C8" s="236"/>
      <c r="D8" s="236"/>
      <c r="E8" s="54" t="s">
        <v>163</v>
      </c>
      <c r="F8" s="28">
        <v>0</v>
      </c>
      <c r="G8" s="91">
        <v>0</v>
      </c>
      <c r="H8" s="92" t="e">
        <f t="shared" si="0"/>
        <v>#DIV/0!</v>
      </c>
    </row>
    <row r="9" spans="2:8" s="10" customFormat="1" ht="22.9" customHeight="1" x14ac:dyDescent="0.2">
      <c r="B9" s="236">
        <v>3</v>
      </c>
      <c r="C9" s="236"/>
      <c r="D9" s="236"/>
      <c r="E9" s="60" t="s">
        <v>164</v>
      </c>
      <c r="F9" s="28">
        <v>178651</v>
      </c>
      <c r="G9" s="91">
        <v>124126</v>
      </c>
      <c r="H9" s="92">
        <f t="shared" si="0"/>
        <v>69.479599890288895</v>
      </c>
    </row>
    <row r="10" spans="2:8" s="10" customFormat="1" ht="22.9" customHeight="1" x14ac:dyDescent="0.2">
      <c r="B10" s="236">
        <v>4</v>
      </c>
      <c r="C10" s="236"/>
      <c r="D10" s="236"/>
      <c r="E10" s="61" t="s">
        <v>165</v>
      </c>
      <c r="F10" s="28">
        <v>171420</v>
      </c>
      <c r="G10" s="91">
        <v>171420</v>
      </c>
      <c r="H10" s="92">
        <f t="shared" si="0"/>
        <v>100</v>
      </c>
    </row>
    <row r="11" spans="2:8" s="10" customFormat="1" ht="21.6" customHeight="1" x14ac:dyDescent="0.2">
      <c r="B11" s="236">
        <v>5</v>
      </c>
      <c r="C11" s="236"/>
      <c r="D11" s="236"/>
      <c r="E11" s="61" t="s">
        <v>166</v>
      </c>
      <c r="F11" s="28"/>
      <c r="G11" s="91"/>
      <c r="H11" s="92" t="e">
        <f t="shared" si="0"/>
        <v>#DIV/0!</v>
      </c>
    </row>
    <row r="12" spans="2:8" s="10" customFormat="1" ht="22.9" customHeight="1" x14ac:dyDescent="0.2">
      <c r="B12" s="236">
        <v>5</v>
      </c>
      <c r="C12" s="236"/>
      <c r="D12" s="236"/>
      <c r="E12" s="62" t="s">
        <v>167</v>
      </c>
      <c r="F12" s="28">
        <v>1387432</v>
      </c>
      <c r="G12" s="91">
        <v>1429127</v>
      </c>
      <c r="H12" s="92">
        <f t="shared" si="0"/>
        <v>103.00519232654285</v>
      </c>
    </row>
    <row r="13" spans="2:8" s="10" customFormat="1" ht="25.15" customHeight="1" x14ac:dyDescent="0.2">
      <c r="B13" s="236">
        <v>5</v>
      </c>
      <c r="C13" s="236"/>
      <c r="D13" s="236"/>
      <c r="E13" s="54" t="s">
        <v>168</v>
      </c>
      <c r="F13" s="28">
        <v>20000</v>
      </c>
      <c r="G13" s="91">
        <v>6147</v>
      </c>
      <c r="H13" s="92">
        <f t="shared" si="0"/>
        <v>30.734999999999999</v>
      </c>
    </row>
    <row r="14" spans="2:8" s="10" customFormat="1" ht="23.45" customHeight="1" x14ac:dyDescent="0.2">
      <c r="B14" s="236">
        <v>6</v>
      </c>
      <c r="C14" s="236"/>
      <c r="D14" s="236"/>
      <c r="E14" s="62" t="s">
        <v>169</v>
      </c>
      <c r="F14" s="28">
        <v>14100</v>
      </c>
      <c r="G14" s="91">
        <v>13910</v>
      </c>
      <c r="H14" s="92">
        <f t="shared" si="0"/>
        <v>98.652482269503551</v>
      </c>
    </row>
    <row r="15" spans="2:8" s="10" customFormat="1" ht="23.45" customHeight="1" x14ac:dyDescent="0.2">
      <c r="B15" s="11"/>
      <c r="C15" s="93"/>
      <c r="D15" s="94">
        <v>7</v>
      </c>
      <c r="E15" s="62" t="s">
        <v>170</v>
      </c>
      <c r="F15" s="28">
        <v>500</v>
      </c>
      <c r="G15" s="91"/>
      <c r="H15" s="92"/>
    </row>
    <row r="16" spans="2:8" s="10" customFormat="1" ht="23.45" customHeight="1" x14ac:dyDescent="0.2">
      <c r="B16" s="233" t="s">
        <v>171</v>
      </c>
      <c r="C16" s="233"/>
      <c r="D16" s="233"/>
      <c r="E16" s="95" t="s">
        <v>172</v>
      </c>
      <c r="F16" s="96">
        <f>F17</f>
        <v>0</v>
      </c>
      <c r="G16" s="97">
        <f>G17</f>
        <v>0</v>
      </c>
      <c r="H16" s="98" t="e">
        <f>G16/F16*100</f>
        <v>#DIV/0!</v>
      </c>
    </row>
    <row r="17" spans="2:8" s="10" customFormat="1" ht="23.45" customHeight="1" x14ac:dyDescent="0.2">
      <c r="B17" s="220" t="s">
        <v>173</v>
      </c>
      <c r="C17" s="220"/>
      <c r="D17" s="220"/>
      <c r="E17" s="100" t="s">
        <v>174</v>
      </c>
      <c r="F17" s="101">
        <f>F18</f>
        <v>0</v>
      </c>
      <c r="G17" s="102">
        <f>G18</f>
        <v>0</v>
      </c>
      <c r="H17" s="103" t="e">
        <f>G17/F17*100</f>
        <v>#DIV/0!</v>
      </c>
    </row>
    <row r="18" spans="2:8" s="10" customFormat="1" ht="23.45" customHeight="1" x14ac:dyDescent="0.2">
      <c r="B18" s="220" t="s">
        <v>175</v>
      </c>
      <c r="C18" s="220"/>
      <c r="D18" s="220"/>
      <c r="E18" s="100" t="s">
        <v>163</v>
      </c>
      <c r="F18" s="101">
        <f>F19+F20</f>
        <v>0</v>
      </c>
      <c r="G18" s="102">
        <f>G19+G20</f>
        <v>0</v>
      </c>
      <c r="H18" s="103">
        <v>0</v>
      </c>
    </row>
    <row r="19" spans="2:8" s="10" customFormat="1" ht="23.45" customHeight="1" x14ac:dyDescent="0.2">
      <c r="B19" s="237">
        <v>32</v>
      </c>
      <c r="C19" s="237"/>
      <c r="D19" s="237"/>
      <c r="E19" s="104" t="s">
        <v>65</v>
      </c>
      <c r="F19" s="105">
        <v>0</v>
      </c>
      <c r="G19" s="91">
        <v>0</v>
      </c>
      <c r="H19" s="92"/>
    </row>
    <row r="20" spans="2:8" s="106" customFormat="1" ht="23.45" customHeight="1" x14ac:dyDescent="0.2">
      <c r="B20" s="107">
        <v>45</v>
      </c>
      <c r="C20" s="108"/>
      <c r="D20" s="104"/>
      <c r="E20" s="104" t="s">
        <v>176</v>
      </c>
      <c r="F20" s="105">
        <v>0</v>
      </c>
      <c r="G20" s="109">
        <v>0</v>
      </c>
      <c r="H20" s="110"/>
    </row>
    <row r="21" spans="2:8" s="111" customFormat="1" ht="30" customHeight="1" x14ac:dyDescent="0.25">
      <c r="B21" s="233" t="s">
        <v>177</v>
      </c>
      <c r="C21" s="233"/>
      <c r="D21" s="233"/>
      <c r="E21" s="95" t="s">
        <v>172</v>
      </c>
      <c r="F21" s="96">
        <f>F22+F77+F82</f>
        <v>1558600</v>
      </c>
      <c r="G21" s="97">
        <f>G22+G77+G82</f>
        <v>1599885.7799999998</v>
      </c>
      <c r="H21" s="98">
        <f>G21/F21*100</f>
        <v>102.64890157833952</v>
      </c>
    </row>
    <row r="22" spans="2:8" s="111" customFormat="1" ht="30" customHeight="1" x14ac:dyDescent="0.25">
      <c r="B22" s="220" t="s">
        <v>178</v>
      </c>
      <c r="C22" s="220"/>
      <c r="D22" s="220"/>
      <c r="E22" s="100" t="s">
        <v>179</v>
      </c>
      <c r="F22" s="101">
        <f>F23+F46</f>
        <v>1483600</v>
      </c>
      <c r="G22" s="102">
        <f>G23+G46</f>
        <v>1524885.7799999998</v>
      </c>
      <c r="H22" s="103">
        <f>G22/F22*100</f>
        <v>102.78281073065514</v>
      </c>
    </row>
    <row r="23" spans="2:8" s="111" customFormat="1" ht="30" customHeight="1" x14ac:dyDescent="0.25">
      <c r="B23" s="221" t="s">
        <v>180</v>
      </c>
      <c r="C23" s="221"/>
      <c r="D23" s="221"/>
      <c r="E23" s="112" t="s">
        <v>181</v>
      </c>
      <c r="F23" s="113">
        <f>F24</f>
        <v>1387400</v>
      </c>
      <c r="G23" s="114">
        <f>G24+G44</f>
        <v>1428686.1199999999</v>
      </c>
      <c r="H23" s="114">
        <f>G23/F23*100</f>
        <v>102.97579068761711</v>
      </c>
    </row>
    <row r="24" spans="2:8" s="111" customFormat="1" ht="30" customHeight="1" x14ac:dyDescent="0.25">
      <c r="B24" s="218">
        <v>3</v>
      </c>
      <c r="C24" s="218"/>
      <c r="D24" s="218"/>
      <c r="E24" s="104" t="s">
        <v>55</v>
      </c>
      <c r="F24" s="115">
        <f>F25+F32+F44</f>
        <v>1387400</v>
      </c>
      <c r="G24" s="116">
        <f>G25+G32+G42</f>
        <v>1428146.1199999999</v>
      </c>
      <c r="H24" s="116">
        <f>G24/F24*100</f>
        <v>102.93686896352889</v>
      </c>
    </row>
    <row r="25" spans="2:8" s="111" customFormat="1" ht="21.6" customHeight="1" x14ac:dyDescent="0.25">
      <c r="B25" s="218">
        <v>31</v>
      </c>
      <c r="C25" s="218"/>
      <c r="D25" s="218"/>
      <c r="E25" s="104" t="s">
        <v>56</v>
      </c>
      <c r="F25" s="117">
        <v>1386700</v>
      </c>
      <c r="G25" s="118">
        <f>SUM(G26:G31)</f>
        <v>1427805.1199999999</v>
      </c>
      <c r="H25" s="118">
        <f>G25/F25*100</f>
        <v>102.96424028268549</v>
      </c>
    </row>
    <row r="26" spans="2:8" s="111" customFormat="1" ht="21" customHeight="1" x14ac:dyDescent="0.25">
      <c r="B26" s="230">
        <v>3111</v>
      </c>
      <c r="C26" s="230"/>
      <c r="D26" s="230"/>
      <c r="E26" s="35" t="s">
        <v>58</v>
      </c>
      <c r="F26" s="119"/>
      <c r="G26" s="120">
        <v>1091091</v>
      </c>
      <c r="H26" s="120"/>
    </row>
    <row r="27" spans="2:8" s="111" customFormat="1" ht="21.6" customHeight="1" x14ac:dyDescent="0.25">
      <c r="B27" s="230">
        <v>3113</v>
      </c>
      <c r="C27" s="230"/>
      <c r="D27" s="230"/>
      <c r="E27" s="35" t="s">
        <v>59</v>
      </c>
      <c r="F27" s="119"/>
      <c r="G27" s="120">
        <v>63052.89</v>
      </c>
      <c r="H27" s="120"/>
    </row>
    <row r="28" spans="2:8" s="111" customFormat="1" ht="20.45" customHeight="1" x14ac:dyDescent="0.25">
      <c r="B28" s="230">
        <v>3114</v>
      </c>
      <c r="C28" s="230"/>
      <c r="D28" s="230"/>
      <c r="E28" s="35" t="s">
        <v>60</v>
      </c>
      <c r="F28" s="119"/>
      <c r="G28" s="120">
        <v>28756.53</v>
      </c>
      <c r="H28" s="120"/>
    </row>
    <row r="29" spans="2:8" s="111" customFormat="1" ht="21" customHeight="1" x14ac:dyDescent="0.25">
      <c r="B29" s="230">
        <v>3121</v>
      </c>
      <c r="C29" s="230"/>
      <c r="D29" s="230"/>
      <c r="E29" s="35" t="s">
        <v>61</v>
      </c>
      <c r="F29" s="119"/>
      <c r="G29" s="120">
        <v>49550</v>
      </c>
      <c r="H29" s="120"/>
    </row>
    <row r="30" spans="2:8" s="111" customFormat="1" ht="23.45" customHeight="1" x14ac:dyDescent="0.25">
      <c r="B30" s="230">
        <v>3132</v>
      </c>
      <c r="C30" s="230"/>
      <c r="D30" s="230"/>
      <c r="E30" s="35" t="s">
        <v>63</v>
      </c>
      <c r="F30" s="119"/>
      <c r="G30" s="120">
        <v>195348.69</v>
      </c>
      <c r="H30" s="120"/>
    </row>
    <row r="31" spans="2:8" s="111" customFormat="1" ht="23.45" customHeight="1" x14ac:dyDescent="0.25">
      <c r="B31" s="35">
        <v>3133</v>
      </c>
      <c r="C31" s="121"/>
      <c r="D31" s="122"/>
      <c r="E31" s="35" t="s">
        <v>182</v>
      </c>
      <c r="F31" s="119"/>
      <c r="G31" s="120">
        <v>6.01</v>
      </c>
      <c r="H31" s="120"/>
    </row>
    <row r="32" spans="2:8" s="111" customFormat="1" ht="21.6" customHeight="1" x14ac:dyDescent="0.25">
      <c r="B32" s="218">
        <v>32</v>
      </c>
      <c r="C32" s="218"/>
      <c r="D32" s="218"/>
      <c r="E32" s="104" t="s">
        <v>65</v>
      </c>
      <c r="F32" s="117">
        <v>0</v>
      </c>
      <c r="G32" s="118">
        <f>SUM(G33:G41)</f>
        <v>167</v>
      </c>
      <c r="H32" s="118" t="e">
        <f>G32/F32*100</f>
        <v>#DIV/0!</v>
      </c>
    </row>
    <row r="33" spans="2:8" s="111" customFormat="1" ht="22.15" customHeight="1" x14ac:dyDescent="0.25">
      <c r="B33" s="123">
        <v>3211</v>
      </c>
      <c r="C33" s="124"/>
      <c r="D33" s="125"/>
      <c r="E33" s="43" t="s">
        <v>67</v>
      </c>
      <c r="F33" s="119"/>
      <c r="G33" s="120">
        <v>0</v>
      </c>
      <c r="H33" s="120"/>
    </row>
    <row r="34" spans="2:8" s="111" customFormat="1" ht="20.45" customHeight="1" x14ac:dyDescent="0.25">
      <c r="B34" s="123">
        <v>3213</v>
      </c>
      <c r="C34" s="124"/>
      <c r="D34" s="125"/>
      <c r="E34" s="35" t="s">
        <v>69</v>
      </c>
      <c r="F34" s="119"/>
      <c r="G34" s="120"/>
      <c r="H34" s="120"/>
    </row>
    <row r="35" spans="2:8" s="111" customFormat="1" ht="24" customHeight="1" x14ac:dyDescent="0.25">
      <c r="B35" s="123">
        <v>3221</v>
      </c>
      <c r="C35" s="124"/>
      <c r="D35" s="125"/>
      <c r="E35" s="35" t="s">
        <v>72</v>
      </c>
      <c r="F35" s="119"/>
      <c r="G35" s="120">
        <v>167</v>
      </c>
      <c r="H35" s="120"/>
    </row>
    <row r="36" spans="2:8" s="111" customFormat="1" ht="24" customHeight="1" x14ac:dyDescent="0.25">
      <c r="B36" s="123">
        <v>3222</v>
      </c>
      <c r="C36" s="124"/>
      <c r="D36" s="125"/>
      <c r="E36" s="35" t="s">
        <v>73</v>
      </c>
      <c r="F36" s="119"/>
      <c r="G36" s="120"/>
      <c r="H36" s="120"/>
    </row>
    <row r="37" spans="2:8" s="111" customFormat="1" ht="22.15" customHeight="1" x14ac:dyDescent="0.25">
      <c r="B37" s="123">
        <v>3225</v>
      </c>
      <c r="C37" s="124"/>
      <c r="D37" s="125"/>
      <c r="E37" s="35" t="s">
        <v>76</v>
      </c>
      <c r="F37" s="119"/>
      <c r="G37" s="120">
        <v>0</v>
      </c>
      <c r="H37" s="120"/>
    </row>
    <row r="38" spans="2:8" s="111" customFormat="1" ht="22.15" customHeight="1" x14ac:dyDescent="0.25">
      <c r="B38" s="123">
        <v>3232</v>
      </c>
      <c r="C38" s="124"/>
      <c r="D38" s="125"/>
      <c r="E38" s="35" t="s">
        <v>80</v>
      </c>
      <c r="F38" s="119"/>
      <c r="G38" s="120">
        <v>0</v>
      </c>
      <c r="H38" s="120"/>
    </row>
    <row r="39" spans="2:8" s="111" customFormat="1" ht="23.45" customHeight="1" x14ac:dyDescent="0.25">
      <c r="B39" s="123">
        <v>3235</v>
      </c>
      <c r="C39" s="124"/>
      <c r="D39" s="125"/>
      <c r="E39" s="35" t="s">
        <v>83</v>
      </c>
      <c r="F39" s="119"/>
      <c r="G39" s="120">
        <v>0</v>
      </c>
      <c r="H39" s="120"/>
    </row>
    <row r="40" spans="2:8" s="111" customFormat="1" ht="23.45" customHeight="1" x14ac:dyDescent="0.25">
      <c r="B40" s="123">
        <v>3241</v>
      </c>
      <c r="C40" s="124"/>
      <c r="D40" s="125"/>
      <c r="E40" s="35" t="s">
        <v>183</v>
      </c>
      <c r="F40" s="119"/>
      <c r="G40" s="120">
        <v>0</v>
      </c>
      <c r="H40" s="120"/>
    </row>
    <row r="41" spans="2:8" s="111" customFormat="1" ht="19.899999999999999" customHeight="1" x14ac:dyDescent="0.25">
      <c r="B41" s="123">
        <v>3293</v>
      </c>
      <c r="C41" s="124"/>
      <c r="D41" s="125"/>
      <c r="E41" s="35" t="s">
        <v>91</v>
      </c>
      <c r="F41" s="119"/>
      <c r="G41" s="120">
        <v>0</v>
      </c>
      <c r="H41" s="120"/>
    </row>
    <row r="42" spans="2:8" s="111" customFormat="1" ht="18.600000000000001" customHeight="1" x14ac:dyDescent="0.25">
      <c r="B42" s="107">
        <v>34</v>
      </c>
      <c r="C42" s="108"/>
      <c r="D42" s="104"/>
      <c r="E42" s="104" t="s">
        <v>95</v>
      </c>
      <c r="F42" s="117"/>
      <c r="G42" s="118">
        <f>SUM(G43)</f>
        <v>174</v>
      </c>
      <c r="H42" s="118" t="e">
        <f>G42/F42*100</f>
        <v>#DIV/0!</v>
      </c>
    </row>
    <row r="43" spans="2:8" s="111" customFormat="1" ht="20.45" customHeight="1" x14ac:dyDescent="0.25">
      <c r="B43" s="123">
        <v>3433</v>
      </c>
      <c r="C43" s="124"/>
      <c r="D43" s="125"/>
      <c r="E43" s="125" t="s">
        <v>98</v>
      </c>
      <c r="F43" s="119"/>
      <c r="G43" s="120">
        <v>174</v>
      </c>
      <c r="H43" s="120"/>
    </row>
    <row r="44" spans="2:8" s="111" customFormat="1" ht="19.899999999999999" customHeight="1" x14ac:dyDescent="0.25">
      <c r="B44" s="107">
        <v>42</v>
      </c>
      <c r="C44" s="108"/>
      <c r="D44" s="104"/>
      <c r="E44" s="104" t="s">
        <v>184</v>
      </c>
      <c r="F44" s="117">
        <v>700</v>
      </c>
      <c r="G44" s="118">
        <f>SUM(G45)</f>
        <v>540</v>
      </c>
      <c r="H44" s="118">
        <f>G44/F44*100</f>
        <v>77.142857142857153</v>
      </c>
    </row>
    <row r="45" spans="2:8" s="111" customFormat="1" ht="21" customHeight="1" x14ac:dyDescent="0.25">
      <c r="B45" s="123">
        <v>4241</v>
      </c>
      <c r="C45" s="124"/>
      <c r="D45" s="125"/>
      <c r="E45" s="125" t="s">
        <v>184</v>
      </c>
      <c r="F45" s="119"/>
      <c r="G45" s="120">
        <v>540</v>
      </c>
      <c r="H45" s="120"/>
    </row>
    <row r="46" spans="2:8" s="111" customFormat="1" ht="22.15" customHeight="1" x14ac:dyDescent="0.25">
      <c r="B46" s="221" t="s">
        <v>185</v>
      </c>
      <c r="C46" s="221"/>
      <c r="D46" s="221"/>
      <c r="E46" s="112" t="s">
        <v>165</v>
      </c>
      <c r="F46" s="126">
        <f>F47</f>
        <v>96200</v>
      </c>
      <c r="G46" s="127">
        <f>G47</f>
        <v>96199.66</v>
      </c>
      <c r="H46" s="127">
        <f>G46/F46*100</f>
        <v>99.999646569646572</v>
      </c>
    </row>
    <row r="47" spans="2:8" s="111" customFormat="1" ht="19.899999999999999" customHeight="1" x14ac:dyDescent="0.25">
      <c r="B47" s="235" t="s">
        <v>186</v>
      </c>
      <c r="C47" s="235"/>
      <c r="D47" s="235"/>
      <c r="E47" s="104" t="s">
        <v>55</v>
      </c>
      <c r="F47" s="117">
        <f>F48+F75</f>
        <v>96200</v>
      </c>
      <c r="G47" s="118">
        <f>G48+G75</f>
        <v>96199.66</v>
      </c>
      <c r="H47" s="118">
        <f>G47/F47*100</f>
        <v>99.999646569646572</v>
      </c>
    </row>
    <row r="48" spans="2:8" s="111" customFormat="1" ht="19.149999999999999" customHeight="1" x14ac:dyDescent="0.25">
      <c r="B48" s="107">
        <v>32</v>
      </c>
      <c r="C48" s="128"/>
      <c r="D48" s="129"/>
      <c r="E48" s="104" t="s">
        <v>65</v>
      </c>
      <c r="F48" s="117">
        <v>95100</v>
      </c>
      <c r="G48" s="118">
        <f>SUM(G49:G74)</f>
        <v>95198.66</v>
      </c>
      <c r="H48" s="118">
        <f>G48/F48*100</f>
        <v>100.10374342797057</v>
      </c>
    </row>
    <row r="49" spans="2:8" s="111" customFormat="1" ht="15" customHeight="1" x14ac:dyDescent="0.25">
      <c r="B49" s="230">
        <v>3211</v>
      </c>
      <c r="C49" s="230"/>
      <c r="D49" s="230"/>
      <c r="E49" s="43" t="s">
        <v>67</v>
      </c>
      <c r="F49" s="119"/>
      <c r="G49" s="120">
        <v>2495</v>
      </c>
      <c r="H49" s="120"/>
    </row>
    <row r="50" spans="2:8" s="111" customFormat="1" ht="20.45" customHeight="1" x14ac:dyDescent="0.25">
      <c r="B50" s="225">
        <v>3212</v>
      </c>
      <c r="C50" s="225"/>
      <c r="D50" s="225"/>
      <c r="E50" s="35" t="s">
        <v>68</v>
      </c>
      <c r="F50" s="119"/>
      <c r="G50" s="120">
        <v>19469</v>
      </c>
      <c r="H50" s="120"/>
    </row>
    <row r="51" spans="2:8" s="111" customFormat="1" ht="18" customHeight="1" x14ac:dyDescent="0.25">
      <c r="B51" s="225">
        <v>3213</v>
      </c>
      <c r="C51" s="225"/>
      <c r="D51" s="225"/>
      <c r="E51" s="37" t="s">
        <v>69</v>
      </c>
      <c r="F51" s="119"/>
      <c r="G51" s="120">
        <v>1094</v>
      </c>
      <c r="H51" s="120"/>
    </row>
    <row r="52" spans="2:8" s="111" customFormat="1" ht="18" customHeight="1" x14ac:dyDescent="0.25">
      <c r="B52" s="37">
        <v>3214</v>
      </c>
      <c r="C52" s="130"/>
      <c r="D52" s="131"/>
      <c r="E52" s="37" t="s">
        <v>70</v>
      </c>
      <c r="F52" s="119"/>
      <c r="G52" s="120">
        <v>1498</v>
      </c>
      <c r="H52" s="120"/>
    </row>
    <row r="53" spans="2:8" s="111" customFormat="1" ht="18" customHeight="1" x14ac:dyDescent="0.25">
      <c r="B53" s="225">
        <v>3221</v>
      </c>
      <c r="C53" s="225"/>
      <c r="D53" s="225"/>
      <c r="E53" s="37" t="s">
        <v>72</v>
      </c>
      <c r="F53" s="119"/>
      <c r="G53" s="120">
        <v>7070</v>
      </c>
      <c r="H53" s="120"/>
    </row>
    <row r="54" spans="2:8" s="111" customFormat="1" ht="18" customHeight="1" x14ac:dyDescent="0.25">
      <c r="B54" s="37">
        <v>3222</v>
      </c>
      <c r="C54" s="130"/>
      <c r="D54" s="131"/>
      <c r="E54" s="37" t="s">
        <v>73</v>
      </c>
      <c r="F54" s="119"/>
      <c r="G54" s="120">
        <v>1931</v>
      </c>
      <c r="H54" s="120"/>
    </row>
    <row r="55" spans="2:8" s="111" customFormat="1" ht="18" customHeight="1" x14ac:dyDescent="0.25">
      <c r="B55" s="225">
        <v>3223</v>
      </c>
      <c r="C55" s="225"/>
      <c r="D55" s="225"/>
      <c r="E55" s="37" t="s">
        <v>74</v>
      </c>
      <c r="F55" s="119"/>
      <c r="G55" s="120">
        <v>18644</v>
      </c>
      <c r="H55" s="120"/>
    </row>
    <row r="56" spans="2:8" s="111" customFormat="1" x14ac:dyDescent="0.25">
      <c r="B56" s="225">
        <v>3224</v>
      </c>
      <c r="C56" s="225"/>
      <c r="D56" s="225"/>
      <c r="E56" s="37" t="s">
        <v>75</v>
      </c>
      <c r="F56" s="119"/>
      <c r="G56" s="120">
        <v>3323</v>
      </c>
      <c r="H56" s="120"/>
    </row>
    <row r="57" spans="2:8" s="111" customFormat="1" x14ac:dyDescent="0.25">
      <c r="B57" s="132">
        <v>3225</v>
      </c>
      <c r="C57" s="130"/>
      <c r="D57" s="131"/>
      <c r="E57" s="37" t="s">
        <v>76</v>
      </c>
      <c r="F57" s="119"/>
      <c r="G57" s="120">
        <v>1507</v>
      </c>
      <c r="H57" s="120"/>
    </row>
    <row r="58" spans="2:8" s="111" customFormat="1" x14ac:dyDescent="0.25">
      <c r="B58" s="132">
        <v>3227</v>
      </c>
      <c r="C58" s="130"/>
      <c r="D58" s="131"/>
      <c r="E58" s="37" t="s">
        <v>187</v>
      </c>
      <c r="F58" s="119"/>
      <c r="G58" s="120">
        <v>650</v>
      </c>
      <c r="H58" s="120"/>
    </row>
    <row r="59" spans="2:8" s="111" customFormat="1" ht="17.45" customHeight="1" x14ac:dyDescent="0.25">
      <c r="B59" s="225">
        <v>3231</v>
      </c>
      <c r="C59" s="225"/>
      <c r="D59" s="225"/>
      <c r="E59" s="37" t="s">
        <v>79</v>
      </c>
      <c r="F59" s="119"/>
      <c r="G59" s="120">
        <v>2339</v>
      </c>
      <c r="H59" s="120"/>
    </row>
    <row r="60" spans="2:8" s="111" customFormat="1" ht="18.600000000000001" customHeight="1" x14ac:dyDescent="0.25">
      <c r="B60" s="225">
        <v>3232</v>
      </c>
      <c r="C60" s="225"/>
      <c r="D60" s="225"/>
      <c r="E60" s="37" t="s">
        <v>80</v>
      </c>
      <c r="F60" s="119"/>
      <c r="G60" s="120">
        <v>14726.6</v>
      </c>
      <c r="H60" s="120"/>
    </row>
    <row r="61" spans="2:8" s="111" customFormat="1" ht="19.149999999999999" customHeight="1" x14ac:dyDescent="0.25">
      <c r="B61" s="225">
        <v>3233</v>
      </c>
      <c r="C61" s="225"/>
      <c r="D61" s="225"/>
      <c r="E61" s="37" t="s">
        <v>81</v>
      </c>
      <c r="F61" s="119"/>
      <c r="G61" s="120">
        <v>1777</v>
      </c>
      <c r="H61" s="120"/>
    </row>
    <row r="62" spans="2:8" s="111" customFormat="1" ht="18.600000000000001" customHeight="1" x14ac:dyDescent="0.25">
      <c r="B62" s="225">
        <v>3234</v>
      </c>
      <c r="C62" s="225"/>
      <c r="D62" s="225"/>
      <c r="E62" s="37" t="s">
        <v>82</v>
      </c>
      <c r="F62" s="119"/>
      <c r="G62" s="120">
        <v>9135</v>
      </c>
      <c r="H62" s="120"/>
    </row>
    <row r="63" spans="2:8" s="111" customFormat="1" ht="18.600000000000001" customHeight="1" x14ac:dyDescent="0.25">
      <c r="B63" s="225">
        <v>3235</v>
      </c>
      <c r="C63" s="225"/>
      <c r="D63" s="225"/>
      <c r="E63" s="37" t="s">
        <v>83</v>
      </c>
      <c r="F63" s="119"/>
      <c r="G63" s="120">
        <v>0</v>
      </c>
      <c r="H63" s="120"/>
    </row>
    <row r="64" spans="2:8" s="111" customFormat="1" ht="21" customHeight="1" x14ac:dyDescent="0.25">
      <c r="B64" s="225">
        <v>3236</v>
      </c>
      <c r="C64" s="225"/>
      <c r="D64" s="225"/>
      <c r="E64" s="37" t="s">
        <v>84</v>
      </c>
      <c r="F64" s="119"/>
      <c r="G64" s="120">
        <v>2562</v>
      </c>
      <c r="H64" s="120"/>
    </row>
    <row r="65" spans="2:8" s="111" customFormat="1" ht="18" customHeight="1" x14ac:dyDescent="0.25">
      <c r="B65" s="225">
        <v>3237</v>
      </c>
      <c r="C65" s="225"/>
      <c r="D65" s="225"/>
      <c r="E65" s="37" t="s">
        <v>85</v>
      </c>
      <c r="F65" s="119"/>
      <c r="G65" s="120">
        <v>0</v>
      </c>
      <c r="H65" s="120"/>
    </row>
    <row r="66" spans="2:8" s="111" customFormat="1" ht="15.6" customHeight="1" x14ac:dyDescent="0.25">
      <c r="B66" s="225">
        <v>3238</v>
      </c>
      <c r="C66" s="225"/>
      <c r="D66" s="225"/>
      <c r="E66" s="37" t="s">
        <v>86</v>
      </c>
      <c r="F66" s="119"/>
      <c r="G66" s="120">
        <v>3424</v>
      </c>
      <c r="H66" s="120"/>
    </row>
    <row r="67" spans="2:8" s="111" customFormat="1" ht="16.149999999999999" customHeight="1" x14ac:dyDescent="0.25">
      <c r="B67" s="225">
        <v>3239</v>
      </c>
      <c r="C67" s="225"/>
      <c r="D67" s="225"/>
      <c r="E67" s="37" t="s">
        <v>87</v>
      </c>
      <c r="F67" s="119"/>
      <c r="G67" s="120">
        <v>3123</v>
      </c>
      <c r="H67" s="120"/>
    </row>
    <row r="68" spans="2:8" s="111" customFormat="1" ht="16.899999999999999" customHeight="1" x14ac:dyDescent="0.25">
      <c r="B68" s="230">
        <v>3241</v>
      </c>
      <c r="C68" s="230"/>
      <c r="D68" s="230"/>
      <c r="E68" s="35" t="s">
        <v>88</v>
      </c>
      <c r="F68" s="119"/>
      <c r="G68" s="120">
        <v>120</v>
      </c>
      <c r="H68" s="120"/>
    </row>
    <row r="69" spans="2:8" s="111" customFormat="1" ht="19.149999999999999" customHeight="1" x14ac:dyDescent="0.25">
      <c r="B69" s="225">
        <v>3292</v>
      </c>
      <c r="C69" s="225"/>
      <c r="D69" s="225"/>
      <c r="E69" s="131" t="s">
        <v>90</v>
      </c>
      <c r="F69" s="119"/>
      <c r="G69" s="120">
        <v>0</v>
      </c>
      <c r="H69" s="120"/>
    </row>
    <row r="70" spans="2:8" s="111" customFormat="1" ht="16.899999999999999" customHeight="1" x14ac:dyDescent="0.25">
      <c r="B70" s="225">
        <v>3293</v>
      </c>
      <c r="C70" s="225"/>
      <c r="D70" s="225"/>
      <c r="E70" s="131" t="s">
        <v>91</v>
      </c>
      <c r="F70" s="119"/>
      <c r="G70" s="120">
        <v>226.06</v>
      </c>
      <c r="H70" s="120"/>
    </row>
    <row r="71" spans="2:8" s="111" customFormat="1" ht="19.899999999999999" customHeight="1" x14ac:dyDescent="0.25">
      <c r="B71" s="232">
        <v>3294</v>
      </c>
      <c r="C71" s="232"/>
      <c r="D71" s="232"/>
      <c r="E71" s="125" t="s">
        <v>92</v>
      </c>
      <c r="F71" s="119"/>
      <c r="G71" s="120">
        <v>85</v>
      </c>
      <c r="H71" s="120"/>
    </row>
    <row r="72" spans="2:8" s="111" customFormat="1" ht="15" customHeight="1" x14ac:dyDescent="0.25">
      <c r="B72" s="232">
        <v>3295</v>
      </c>
      <c r="C72" s="232"/>
      <c r="D72" s="232"/>
      <c r="E72" s="125" t="s">
        <v>93</v>
      </c>
      <c r="F72" s="119"/>
      <c r="G72" s="120">
        <v>0</v>
      </c>
      <c r="H72" s="120"/>
    </row>
    <row r="73" spans="2:8" s="111" customFormat="1" ht="14.45" customHeight="1" x14ac:dyDescent="0.25">
      <c r="B73" s="232">
        <v>3296</v>
      </c>
      <c r="C73" s="232"/>
      <c r="D73" s="232"/>
      <c r="E73" s="125" t="s">
        <v>94</v>
      </c>
      <c r="F73" s="119"/>
      <c r="G73" s="120"/>
      <c r="H73" s="120"/>
    </row>
    <row r="74" spans="2:8" s="111" customFormat="1" ht="16.899999999999999" customHeight="1" x14ac:dyDescent="0.25">
      <c r="B74" s="232">
        <v>3299</v>
      </c>
      <c r="C74" s="232"/>
      <c r="D74" s="232"/>
      <c r="E74" s="125" t="s">
        <v>89</v>
      </c>
      <c r="F74" s="119"/>
      <c r="G74" s="120">
        <v>0</v>
      </c>
      <c r="H74" s="120"/>
    </row>
    <row r="75" spans="2:8" s="111" customFormat="1" ht="19.149999999999999" customHeight="1" x14ac:dyDescent="0.25">
      <c r="B75" s="107">
        <v>34</v>
      </c>
      <c r="C75" s="108"/>
      <c r="D75" s="104"/>
      <c r="E75" s="104" t="s">
        <v>95</v>
      </c>
      <c r="F75" s="117">
        <v>1100</v>
      </c>
      <c r="G75" s="118">
        <f>G76</f>
        <v>1001</v>
      </c>
      <c r="H75" s="120">
        <f>G75/F75*100</f>
        <v>91</v>
      </c>
    </row>
    <row r="76" spans="2:8" s="111" customFormat="1" ht="16.899999999999999" customHeight="1" x14ac:dyDescent="0.25">
      <c r="B76" s="225">
        <v>3431</v>
      </c>
      <c r="C76" s="225"/>
      <c r="D76" s="225"/>
      <c r="E76" s="37" t="s">
        <v>97</v>
      </c>
      <c r="F76" s="119"/>
      <c r="G76" s="120">
        <v>1001</v>
      </c>
      <c r="H76" s="120"/>
    </row>
    <row r="77" spans="2:8" ht="14.45" customHeight="1" x14ac:dyDescent="0.25">
      <c r="B77" s="220" t="s">
        <v>188</v>
      </c>
      <c r="C77" s="220"/>
      <c r="D77" s="220"/>
      <c r="E77" s="134" t="s">
        <v>189</v>
      </c>
      <c r="F77" s="135">
        <f t="shared" ref="F77:G79" si="1">F78</f>
        <v>35000</v>
      </c>
      <c r="G77" s="135">
        <f t="shared" si="1"/>
        <v>35000</v>
      </c>
      <c r="H77" s="136">
        <f>G77/F77*100</f>
        <v>100</v>
      </c>
    </row>
    <row r="78" spans="2:8" ht="14.45" customHeight="1" x14ac:dyDescent="0.25">
      <c r="B78" s="234" t="s">
        <v>185</v>
      </c>
      <c r="C78" s="234"/>
      <c r="D78" s="234"/>
      <c r="E78" s="137" t="s">
        <v>165</v>
      </c>
      <c r="F78" s="138">
        <f t="shared" si="1"/>
        <v>35000</v>
      </c>
      <c r="G78" s="138">
        <f t="shared" si="1"/>
        <v>35000</v>
      </c>
      <c r="H78" s="139">
        <f>G78/F78*100</f>
        <v>100</v>
      </c>
    </row>
    <row r="79" spans="2:8" ht="14.45" customHeight="1" x14ac:dyDescent="0.25">
      <c r="B79" s="224" t="s">
        <v>186</v>
      </c>
      <c r="C79" s="224"/>
      <c r="D79" s="224"/>
      <c r="E79" s="124" t="s">
        <v>55</v>
      </c>
      <c r="F79" s="140">
        <f t="shared" si="1"/>
        <v>35000</v>
      </c>
      <c r="G79" s="140">
        <f t="shared" si="1"/>
        <v>35000</v>
      </c>
      <c r="H79" s="141">
        <f>G79/F79*100</f>
        <v>100</v>
      </c>
    </row>
    <row r="80" spans="2:8" x14ac:dyDescent="0.25">
      <c r="B80" s="232">
        <v>32</v>
      </c>
      <c r="C80" s="232"/>
      <c r="D80" s="232"/>
      <c r="E80" s="124" t="s">
        <v>65</v>
      </c>
      <c r="F80" s="140">
        <v>35000</v>
      </c>
      <c r="G80" s="140">
        <f>G81</f>
        <v>35000</v>
      </c>
      <c r="H80" s="141">
        <f>G80/F80*100</f>
        <v>100</v>
      </c>
    </row>
    <row r="81" spans="2:8" x14ac:dyDescent="0.25">
      <c r="B81" s="123">
        <v>3232</v>
      </c>
      <c r="C81" s="124"/>
      <c r="D81" s="125"/>
      <c r="E81" s="124" t="s">
        <v>80</v>
      </c>
      <c r="F81" s="141">
        <v>0</v>
      </c>
      <c r="G81" s="140">
        <v>35000</v>
      </c>
      <c r="H81" s="141"/>
    </row>
    <row r="82" spans="2:8" ht="14.45" customHeight="1" x14ac:dyDescent="0.25">
      <c r="B82" s="220" t="s">
        <v>190</v>
      </c>
      <c r="C82" s="220"/>
      <c r="D82" s="220"/>
      <c r="E82" s="134" t="s">
        <v>191</v>
      </c>
      <c r="F82" s="142">
        <f>F83</f>
        <v>40000</v>
      </c>
      <c r="G82" s="142">
        <f>G83</f>
        <v>40000</v>
      </c>
      <c r="H82" s="143">
        <f>G82/F82*100</f>
        <v>100</v>
      </c>
    </row>
    <row r="83" spans="2:8" ht="14.45" customHeight="1" x14ac:dyDescent="0.25">
      <c r="B83" s="221" t="s">
        <v>185</v>
      </c>
      <c r="C83" s="221"/>
      <c r="D83" s="221"/>
      <c r="E83" s="137" t="s">
        <v>165</v>
      </c>
      <c r="F83" s="144">
        <f>F84</f>
        <v>40000</v>
      </c>
      <c r="G83" s="144">
        <f>G84</f>
        <v>40000</v>
      </c>
      <c r="H83" s="145">
        <f>G83/F83*100</f>
        <v>100</v>
      </c>
    </row>
    <row r="84" spans="2:8" x14ac:dyDescent="0.25">
      <c r="B84" s="232">
        <v>4</v>
      </c>
      <c r="C84" s="232"/>
      <c r="D84" s="232"/>
      <c r="E84" s="124" t="s">
        <v>192</v>
      </c>
      <c r="F84" s="140">
        <f>SUM(F85:F85)</f>
        <v>40000</v>
      </c>
      <c r="G84" s="140">
        <f>G85</f>
        <v>40000</v>
      </c>
      <c r="H84" s="141">
        <f>G84/F84*100</f>
        <v>100</v>
      </c>
    </row>
    <row r="85" spans="2:8" x14ac:dyDescent="0.25">
      <c r="B85" s="232">
        <v>45</v>
      </c>
      <c r="C85" s="232"/>
      <c r="D85" s="232"/>
      <c r="E85" s="124" t="s">
        <v>176</v>
      </c>
      <c r="F85" s="140">
        <v>40000</v>
      </c>
      <c r="G85" s="140">
        <v>40000</v>
      </c>
      <c r="H85" s="141">
        <f>G85/F85*100</f>
        <v>100</v>
      </c>
    </row>
    <row r="86" spans="2:8" s="2" customFormat="1" x14ac:dyDescent="0.25">
      <c r="B86" s="232">
        <v>451</v>
      </c>
      <c r="C86" s="232"/>
      <c r="D86" s="232"/>
      <c r="E86" s="124" t="s">
        <v>176</v>
      </c>
      <c r="G86" s="146">
        <v>40000</v>
      </c>
      <c r="H86" s="147">
        <f>G86/F85*100</f>
        <v>100</v>
      </c>
    </row>
    <row r="87" spans="2:8" ht="15.6" customHeight="1" x14ac:dyDescent="0.25">
      <c r="B87" s="233" t="s">
        <v>193</v>
      </c>
      <c r="C87" s="233"/>
      <c r="D87" s="233"/>
      <c r="E87" s="148" t="s">
        <v>194</v>
      </c>
      <c r="F87" s="149">
        <f>F88+F93+F118+F126+F150+F201+F209+F206+F147</f>
        <v>213503</v>
      </c>
      <c r="G87" s="149">
        <f>G88+G93+G118+G126+G150+G201+G209</f>
        <v>144844.33000000002</v>
      </c>
      <c r="H87" s="150">
        <f>G87/F87*100</f>
        <v>67.841824236661779</v>
      </c>
    </row>
    <row r="88" spans="2:8" ht="15.6" customHeight="1" x14ac:dyDescent="0.25">
      <c r="B88" s="220" t="s">
        <v>195</v>
      </c>
      <c r="C88" s="220"/>
      <c r="D88" s="220"/>
      <c r="E88" s="151" t="s">
        <v>196</v>
      </c>
      <c r="F88" s="142">
        <f t="shared" ref="F88:G90" si="2">F89</f>
        <v>0</v>
      </c>
      <c r="G88" s="142">
        <f t="shared" si="2"/>
        <v>0</v>
      </c>
      <c r="H88" s="152" t="e">
        <f>G88/F88*100</f>
        <v>#DIV/0!</v>
      </c>
    </row>
    <row r="89" spans="2:8" ht="14.45" customHeight="1" x14ac:dyDescent="0.25">
      <c r="B89" s="221" t="s">
        <v>175</v>
      </c>
      <c r="C89" s="221"/>
      <c r="D89" s="221"/>
      <c r="E89" s="137" t="s">
        <v>163</v>
      </c>
      <c r="F89" s="144">
        <f t="shared" si="2"/>
        <v>0</v>
      </c>
      <c r="G89" s="144">
        <f t="shared" si="2"/>
        <v>0</v>
      </c>
      <c r="H89" s="153" t="e">
        <f>G89/F89*100</f>
        <v>#DIV/0!</v>
      </c>
    </row>
    <row r="90" spans="2:8" ht="14.45" customHeight="1" x14ac:dyDescent="0.25">
      <c r="B90" s="224" t="s">
        <v>186</v>
      </c>
      <c r="C90" s="224"/>
      <c r="D90" s="224"/>
      <c r="E90" s="124" t="s">
        <v>55</v>
      </c>
      <c r="F90" s="140">
        <f t="shared" si="2"/>
        <v>0</v>
      </c>
      <c r="G90" s="140">
        <f t="shared" si="2"/>
        <v>0</v>
      </c>
      <c r="H90" s="154" t="e">
        <f>G90/F90*100</f>
        <v>#DIV/0!</v>
      </c>
    </row>
    <row r="91" spans="2:8" x14ac:dyDescent="0.25">
      <c r="B91" s="232">
        <v>32</v>
      </c>
      <c r="C91" s="232"/>
      <c r="D91" s="232"/>
      <c r="E91" s="124" t="s">
        <v>65</v>
      </c>
      <c r="F91" s="140">
        <v>0</v>
      </c>
      <c r="G91" s="140">
        <f>G92</f>
        <v>0</v>
      </c>
      <c r="H91" s="154" t="e">
        <f>G91/F91*100</f>
        <v>#DIV/0!</v>
      </c>
    </row>
    <row r="92" spans="2:8" x14ac:dyDescent="0.25">
      <c r="B92" s="123">
        <v>3299</v>
      </c>
      <c r="C92" s="124"/>
      <c r="D92" s="125"/>
      <c r="E92" s="155" t="s">
        <v>89</v>
      </c>
      <c r="F92" s="141"/>
      <c r="G92" s="140">
        <v>0</v>
      </c>
      <c r="H92" s="141"/>
    </row>
    <row r="93" spans="2:8" ht="15.6" customHeight="1" x14ac:dyDescent="0.25">
      <c r="B93" s="220" t="s">
        <v>197</v>
      </c>
      <c r="C93" s="220"/>
      <c r="D93" s="220"/>
      <c r="E93" s="156" t="s">
        <v>198</v>
      </c>
      <c r="F93" s="135">
        <f>F94+F98+F110</f>
        <v>20000</v>
      </c>
      <c r="G93" s="135">
        <f>G94+G98+G110</f>
        <v>6147</v>
      </c>
      <c r="H93" s="157">
        <f>G93/F93*100</f>
        <v>30.734999999999999</v>
      </c>
    </row>
    <row r="94" spans="2:8" ht="14.45" customHeight="1" x14ac:dyDescent="0.25">
      <c r="B94" s="221" t="s">
        <v>175</v>
      </c>
      <c r="C94" s="221"/>
      <c r="D94" s="221"/>
      <c r="E94" s="137" t="s">
        <v>163</v>
      </c>
      <c r="F94" s="138">
        <f>F95</f>
        <v>0</v>
      </c>
      <c r="G94" s="138">
        <f>G95</f>
        <v>0</v>
      </c>
      <c r="H94" s="158" t="e">
        <f>G94/F94*100</f>
        <v>#DIV/0!</v>
      </c>
    </row>
    <row r="95" spans="2:8" ht="14.45" customHeight="1" x14ac:dyDescent="0.25">
      <c r="B95" s="224" t="s">
        <v>186</v>
      </c>
      <c r="C95" s="224"/>
      <c r="D95" s="224"/>
      <c r="E95" s="124" t="s">
        <v>55</v>
      </c>
      <c r="F95" s="140">
        <f>F96</f>
        <v>0</v>
      </c>
      <c r="G95" s="140">
        <f>G96</f>
        <v>0</v>
      </c>
      <c r="H95" s="154" t="e">
        <f>G95/F95*100</f>
        <v>#DIV/0!</v>
      </c>
    </row>
    <row r="96" spans="2:8" x14ac:dyDescent="0.25">
      <c r="B96" s="123">
        <v>32</v>
      </c>
      <c r="C96" s="128"/>
      <c r="D96" s="129"/>
      <c r="E96" s="124" t="s">
        <v>65</v>
      </c>
      <c r="F96" s="140">
        <v>0</v>
      </c>
      <c r="G96" s="140">
        <f>G97</f>
        <v>0</v>
      </c>
      <c r="H96" s="154" t="e">
        <f>G96/F96*100</f>
        <v>#DIV/0!</v>
      </c>
    </row>
    <row r="97" spans="2:8" x14ac:dyDescent="0.25">
      <c r="B97" s="123">
        <v>3299</v>
      </c>
      <c r="C97" s="128"/>
      <c r="D97" s="129"/>
      <c r="E97" s="124" t="s">
        <v>89</v>
      </c>
      <c r="F97" s="140"/>
      <c r="G97" s="140"/>
      <c r="H97" s="141"/>
    </row>
    <row r="98" spans="2:8" ht="14.45" customHeight="1" x14ac:dyDescent="0.25">
      <c r="B98" s="221" t="s">
        <v>199</v>
      </c>
      <c r="C98" s="221"/>
      <c r="D98" s="221"/>
      <c r="E98" s="137" t="s">
        <v>200</v>
      </c>
      <c r="F98" s="144">
        <f>F99+F106</f>
        <v>20000</v>
      </c>
      <c r="G98" s="144">
        <f>G99+G106</f>
        <v>6147</v>
      </c>
      <c r="H98" s="153">
        <f>G98/F98*100</f>
        <v>30.734999999999999</v>
      </c>
    </row>
    <row r="99" spans="2:8" ht="14.45" customHeight="1" x14ac:dyDescent="0.25">
      <c r="B99" s="227" t="s">
        <v>201</v>
      </c>
      <c r="C99" s="227"/>
      <c r="D99" s="227"/>
      <c r="E99" s="160" t="s">
        <v>65</v>
      </c>
      <c r="F99" s="140">
        <v>20000</v>
      </c>
      <c r="G99" s="140">
        <f>SUM(G100:G105)</f>
        <v>6147</v>
      </c>
      <c r="H99" s="154">
        <f>G99/F99*100</f>
        <v>30.734999999999999</v>
      </c>
    </row>
    <row r="100" spans="2:8" x14ac:dyDescent="0.25">
      <c r="B100" s="159" t="s">
        <v>202</v>
      </c>
      <c r="C100" s="161"/>
      <c r="D100" s="162"/>
      <c r="E100" s="160" t="s">
        <v>67</v>
      </c>
      <c r="F100" s="140"/>
      <c r="G100" s="140">
        <v>2122</v>
      </c>
      <c r="H100" s="154"/>
    </row>
    <row r="101" spans="2:8" x14ac:dyDescent="0.25">
      <c r="B101" s="163" t="s">
        <v>203</v>
      </c>
      <c r="C101" s="161"/>
      <c r="D101" s="162"/>
      <c r="E101" s="160" t="s">
        <v>69</v>
      </c>
      <c r="F101" s="140"/>
      <c r="G101" s="140">
        <v>4025</v>
      </c>
      <c r="H101" s="154"/>
    </row>
    <row r="102" spans="2:8" x14ac:dyDescent="0.25">
      <c r="B102" s="163" t="s">
        <v>204</v>
      </c>
      <c r="C102" s="161"/>
      <c r="D102" s="162"/>
      <c r="E102" s="160" t="s">
        <v>76</v>
      </c>
      <c r="F102" s="140"/>
      <c r="G102" s="140"/>
      <c r="H102" s="154"/>
    </row>
    <row r="103" spans="2:8" x14ac:dyDescent="0.25">
      <c r="B103" s="163" t="s">
        <v>205</v>
      </c>
      <c r="C103" s="161"/>
      <c r="D103" s="162"/>
      <c r="E103" s="160" t="s">
        <v>206</v>
      </c>
      <c r="F103" s="140"/>
      <c r="G103" s="140"/>
      <c r="H103" s="154"/>
    </row>
    <row r="104" spans="2:8" x14ac:dyDescent="0.25">
      <c r="B104" s="163" t="s">
        <v>207</v>
      </c>
      <c r="C104" s="161"/>
      <c r="D104" s="162"/>
      <c r="E104" s="160" t="s">
        <v>183</v>
      </c>
      <c r="F104" s="140"/>
      <c r="G104" s="140">
        <v>0</v>
      </c>
      <c r="H104" s="154"/>
    </row>
    <row r="105" spans="2:8" x14ac:dyDescent="0.25">
      <c r="B105" s="163" t="s">
        <v>208</v>
      </c>
      <c r="C105" s="161"/>
      <c r="D105" s="162"/>
      <c r="E105" s="160" t="s">
        <v>91</v>
      </c>
      <c r="F105" s="140"/>
      <c r="G105" s="140">
        <v>0</v>
      </c>
      <c r="H105" s="154"/>
    </row>
    <row r="106" spans="2:8" ht="14.45" customHeight="1" x14ac:dyDescent="0.25">
      <c r="B106" s="227" t="s">
        <v>209</v>
      </c>
      <c r="C106" s="227"/>
      <c r="D106" s="227"/>
      <c r="E106" s="160" t="s">
        <v>210</v>
      </c>
      <c r="F106" s="140">
        <v>0</v>
      </c>
      <c r="G106" s="140">
        <f>SUM(G107:G109)</f>
        <v>0</v>
      </c>
      <c r="H106" s="154" t="e">
        <f>G106/F106*100</f>
        <v>#DIV/0!</v>
      </c>
    </row>
    <row r="107" spans="2:8" x14ac:dyDescent="0.25">
      <c r="B107" s="163" t="s">
        <v>211</v>
      </c>
      <c r="C107" s="161"/>
      <c r="D107" s="162"/>
      <c r="E107" s="160" t="s">
        <v>105</v>
      </c>
      <c r="F107" s="140"/>
      <c r="G107" s="140">
        <v>0</v>
      </c>
      <c r="H107" s="154"/>
    </row>
    <row r="108" spans="2:8" x14ac:dyDescent="0.25">
      <c r="B108" s="163" t="s">
        <v>212</v>
      </c>
      <c r="C108" s="161"/>
      <c r="D108" s="162"/>
      <c r="E108" s="160" t="s">
        <v>213</v>
      </c>
      <c r="F108" s="140"/>
      <c r="G108" s="140">
        <v>0</v>
      </c>
      <c r="H108" s="154"/>
    </row>
    <row r="109" spans="2:8" x14ac:dyDescent="0.25">
      <c r="B109" s="163" t="s">
        <v>214</v>
      </c>
      <c r="C109" s="161"/>
      <c r="D109" s="162"/>
      <c r="E109" s="160" t="s">
        <v>215</v>
      </c>
      <c r="F109" s="140"/>
      <c r="G109" s="140">
        <v>0</v>
      </c>
      <c r="H109" s="154"/>
    </row>
    <row r="110" spans="2:8" ht="14.45" customHeight="1" x14ac:dyDescent="0.25">
      <c r="B110" s="221" t="s">
        <v>216</v>
      </c>
      <c r="C110" s="221"/>
      <c r="D110" s="221"/>
      <c r="E110" s="137" t="s">
        <v>217</v>
      </c>
      <c r="F110" s="144">
        <f>F111+F117</f>
        <v>0</v>
      </c>
      <c r="G110" s="144">
        <f>G111+G117</f>
        <v>0</v>
      </c>
      <c r="H110" s="153" t="e">
        <f>G110/F110*100</f>
        <v>#DIV/0!</v>
      </c>
    </row>
    <row r="111" spans="2:8" ht="14.45" customHeight="1" x14ac:dyDescent="0.25">
      <c r="B111" s="227" t="s">
        <v>201</v>
      </c>
      <c r="C111" s="227"/>
      <c r="D111" s="227"/>
      <c r="E111" s="160" t="s">
        <v>65</v>
      </c>
      <c r="F111" s="140">
        <v>0</v>
      </c>
      <c r="G111" s="140">
        <f>SUM(G112:G116)</f>
        <v>0</v>
      </c>
      <c r="H111" s="154" t="e">
        <f>G111/F111*100</f>
        <v>#DIV/0!</v>
      </c>
    </row>
    <row r="112" spans="2:8" ht="14.45" customHeight="1" x14ac:dyDescent="0.25">
      <c r="B112" s="227" t="s">
        <v>202</v>
      </c>
      <c r="C112" s="227"/>
      <c r="D112" s="227"/>
      <c r="E112" s="160" t="s">
        <v>67</v>
      </c>
      <c r="F112" s="140"/>
      <c r="G112" s="140">
        <v>0</v>
      </c>
      <c r="H112" s="154"/>
    </row>
    <row r="113" spans="2:8" x14ac:dyDescent="0.25">
      <c r="B113" s="163" t="s">
        <v>218</v>
      </c>
      <c r="C113" s="161"/>
      <c r="D113" s="162"/>
      <c r="E113" s="160" t="s">
        <v>81</v>
      </c>
      <c r="F113" s="140"/>
      <c r="G113" s="140">
        <v>0</v>
      </c>
      <c r="H113" s="154"/>
    </row>
    <row r="114" spans="2:8" x14ac:dyDescent="0.25">
      <c r="B114" s="163" t="s">
        <v>219</v>
      </c>
      <c r="C114" s="161"/>
      <c r="D114" s="162"/>
      <c r="E114" s="160" t="s">
        <v>87</v>
      </c>
      <c r="F114" s="140"/>
      <c r="G114" s="140">
        <v>0</v>
      </c>
      <c r="H114" s="154"/>
    </row>
    <row r="115" spans="2:8" x14ac:dyDescent="0.25">
      <c r="B115" s="163" t="s">
        <v>207</v>
      </c>
      <c r="C115" s="161"/>
      <c r="D115" s="162"/>
      <c r="E115" s="160" t="s">
        <v>183</v>
      </c>
      <c r="F115" s="140"/>
      <c r="G115" s="140">
        <v>0</v>
      </c>
      <c r="H115" s="154"/>
    </row>
    <row r="116" spans="2:8" x14ac:dyDescent="0.25">
      <c r="B116" s="163" t="s">
        <v>220</v>
      </c>
      <c r="C116" s="161"/>
      <c r="D116" s="162"/>
      <c r="E116" s="160" t="s">
        <v>91</v>
      </c>
      <c r="F116" s="140"/>
      <c r="G116" s="140">
        <v>0</v>
      </c>
      <c r="H116" s="154"/>
    </row>
    <row r="117" spans="2:8" x14ac:dyDescent="0.25">
      <c r="B117" s="163" t="s">
        <v>221</v>
      </c>
      <c r="C117" s="161"/>
      <c r="D117" s="162"/>
      <c r="E117" s="160" t="s">
        <v>95</v>
      </c>
      <c r="F117" s="140">
        <v>0</v>
      </c>
      <c r="G117" s="140">
        <v>0</v>
      </c>
      <c r="H117" s="154"/>
    </row>
    <row r="118" spans="2:8" ht="14.45" customHeight="1" x14ac:dyDescent="0.25">
      <c r="B118" s="220" t="s">
        <v>222</v>
      </c>
      <c r="C118" s="220"/>
      <c r="D118" s="220"/>
      <c r="E118" s="164" t="s">
        <v>223</v>
      </c>
      <c r="F118" s="135">
        <f>F119</f>
        <v>0</v>
      </c>
      <c r="G118" s="135">
        <f>G119</f>
        <v>441</v>
      </c>
      <c r="H118" s="157" t="e">
        <f>G118/F118*100</f>
        <v>#DIV/0!</v>
      </c>
    </row>
    <row r="119" spans="2:8" ht="14.45" customHeight="1" x14ac:dyDescent="0.25">
      <c r="B119" s="221" t="s">
        <v>180</v>
      </c>
      <c r="C119" s="221"/>
      <c r="D119" s="221"/>
      <c r="E119" s="165" t="s">
        <v>224</v>
      </c>
      <c r="F119" s="144">
        <f>F120</f>
        <v>0</v>
      </c>
      <c r="G119" s="144">
        <f>G120</f>
        <v>441</v>
      </c>
      <c r="H119" s="153" t="e">
        <f>G119/F119*100</f>
        <v>#DIV/0!</v>
      </c>
    </row>
    <row r="120" spans="2:8" x14ac:dyDescent="0.25">
      <c r="B120" s="231">
        <v>32</v>
      </c>
      <c r="C120" s="231"/>
      <c r="D120" s="231"/>
      <c r="E120" s="123" t="s">
        <v>65</v>
      </c>
      <c r="F120" s="140">
        <v>0</v>
      </c>
      <c r="G120" s="140">
        <f>SUM(G121:G125)</f>
        <v>441</v>
      </c>
      <c r="H120" s="154" t="e">
        <f>G120/F120*100</f>
        <v>#DIV/0!</v>
      </c>
    </row>
    <row r="121" spans="2:8" x14ac:dyDescent="0.25">
      <c r="B121" s="166">
        <v>3221</v>
      </c>
      <c r="C121" s="167"/>
      <c r="D121" s="168"/>
      <c r="E121" s="124" t="s">
        <v>72</v>
      </c>
      <c r="F121" s="140"/>
      <c r="G121" s="140">
        <v>0</v>
      </c>
      <c r="H121" s="154"/>
    </row>
    <row r="122" spans="2:8" x14ac:dyDescent="0.25">
      <c r="B122" s="166">
        <v>3222</v>
      </c>
      <c r="C122" s="167"/>
      <c r="D122" s="168"/>
      <c r="E122" s="124" t="s">
        <v>73</v>
      </c>
      <c r="F122" s="140"/>
      <c r="G122" s="140">
        <v>0</v>
      </c>
      <c r="H122" s="154"/>
    </row>
    <row r="123" spans="2:8" x14ac:dyDescent="0.25">
      <c r="B123" s="166">
        <v>3225</v>
      </c>
      <c r="C123" s="167"/>
      <c r="D123" s="168"/>
      <c r="E123" s="124" t="s">
        <v>76</v>
      </c>
      <c r="F123" s="140"/>
      <c r="G123" s="140">
        <v>0</v>
      </c>
      <c r="H123" s="154"/>
    </row>
    <row r="124" spans="2:8" x14ac:dyDescent="0.25">
      <c r="B124" s="166">
        <v>3241</v>
      </c>
      <c r="C124" s="167"/>
      <c r="D124" s="168"/>
      <c r="E124" s="130" t="s">
        <v>183</v>
      </c>
      <c r="F124" s="141"/>
      <c r="G124" s="140">
        <v>0</v>
      </c>
      <c r="H124" s="154"/>
    </row>
    <row r="125" spans="2:8" x14ac:dyDescent="0.25">
      <c r="B125" s="166">
        <v>3299</v>
      </c>
      <c r="C125" s="167"/>
      <c r="D125" s="168"/>
      <c r="E125" s="130" t="s">
        <v>89</v>
      </c>
      <c r="F125" s="141"/>
      <c r="G125" s="140">
        <v>441</v>
      </c>
      <c r="H125" s="154"/>
    </row>
    <row r="126" spans="2:8" ht="14.45" customHeight="1" x14ac:dyDescent="0.25">
      <c r="B126" s="228" t="s">
        <v>225</v>
      </c>
      <c r="C126" s="228"/>
      <c r="D126" s="228"/>
      <c r="E126" s="134" t="s">
        <v>226</v>
      </c>
      <c r="F126" s="135">
        <f>F127+F142</f>
        <v>14100</v>
      </c>
      <c r="G126" s="135">
        <f>G127+G142+G147</f>
        <v>14130</v>
      </c>
      <c r="H126" s="152">
        <f>G126/F126*100</f>
        <v>100.21276595744682</v>
      </c>
    </row>
    <row r="127" spans="2:8" ht="14.45" customHeight="1" x14ac:dyDescent="0.25">
      <c r="B127" s="221" t="s">
        <v>227</v>
      </c>
      <c r="C127" s="221"/>
      <c r="D127" s="221"/>
      <c r="E127" s="137" t="s">
        <v>228</v>
      </c>
      <c r="F127" s="144">
        <f>SUM(F128:F136)</f>
        <v>14100</v>
      </c>
      <c r="G127" s="144">
        <f>SUM(G128,G136)</f>
        <v>13910</v>
      </c>
      <c r="H127" s="153">
        <f>G127/F127*100</f>
        <v>98.652482269503551</v>
      </c>
    </row>
    <row r="128" spans="2:8" ht="14.45" customHeight="1" x14ac:dyDescent="0.25">
      <c r="B128" s="224" t="s">
        <v>201</v>
      </c>
      <c r="C128" s="224"/>
      <c r="D128" s="224"/>
      <c r="E128" s="124" t="s">
        <v>65</v>
      </c>
      <c r="F128" s="140">
        <v>14100</v>
      </c>
      <c r="G128" s="140">
        <v>13910</v>
      </c>
      <c r="H128" s="154">
        <f>G128/F128*100</f>
        <v>98.652482269503551</v>
      </c>
    </row>
    <row r="129" spans="2:8" x14ac:dyDescent="0.25">
      <c r="B129" s="169" t="s">
        <v>202</v>
      </c>
      <c r="C129" s="170"/>
      <c r="D129" s="171"/>
      <c r="E129" s="43" t="s">
        <v>67</v>
      </c>
      <c r="F129" s="140"/>
      <c r="G129" s="140">
        <v>0</v>
      </c>
      <c r="H129" s="141"/>
    </row>
    <row r="130" spans="2:8" x14ac:dyDescent="0.25">
      <c r="B130" s="169" t="s">
        <v>203</v>
      </c>
      <c r="C130" s="170"/>
      <c r="D130" s="171"/>
      <c r="E130" s="43" t="s">
        <v>69</v>
      </c>
      <c r="F130" s="140"/>
      <c r="G130" s="140">
        <v>0</v>
      </c>
      <c r="H130" s="141"/>
    </row>
    <row r="131" spans="2:8" x14ac:dyDescent="0.25">
      <c r="B131" s="169" t="s">
        <v>229</v>
      </c>
      <c r="C131" s="170"/>
      <c r="D131" s="171"/>
      <c r="E131" s="35" t="s">
        <v>72</v>
      </c>
      <c r="F131" s="140"/>
      <c r="G131" s="140">
        <v>0</v>
      </c>
      <c r="H131" s="141"/>
    </row>
    <row r="132" spans="2:8" x14ac:dyDescent="0.25">
      <c r="B132" s="169" t="s">
        <v>204</v>
      </c>
      <c r="C132" s="170"/>
      <c r="D132" s="171"/>
      <c r="E132" s="35" t="s">
        <v>76</v>
      </c>
      <c r="F132" s="140"/>
      <c r="G132" s="140">
        <v>0</v>
      </c>
      <c r="H132" s="141"/>
    </row>
    <row r="133" spans="2:8" x14ac:dyDescent="0.25">
      <c r="B133" s="169" t="s">
        <v>230</v>
      </c>
      <c r="C133" s="170"/>
      <c r="D133" s="171"/>
      <c r="E133" s="35" t="s">
        <v>79</v>
      </c>
      <c r="F133" s="140"/>
      <c r="G133" s="140">
        <v>0</v>
      </c>
      <c r="H133" s="141"/>
    </row>
    <row r="134" spans="2:8" x14ac:dyDescent="0.25">
      <c r="B134" s="169" t="s">
        <v>219</v>
      </c>
      <c r="C134" s="170"/>
      <c r="D134" s="171"/>
      <c r="E134" s="35" t="s">
        <v>87</v>
      </c>
      <c r="F134" s="140"/>
      <c r="G134" s="140">
        <v>0</v>
      </c>
      <c r="H134" s="141"/>
    </row>
    <row r="135" spans="2:8" x14ac:dyDescent="0.25">
      <c r="B135" s="169" t="s">
        <v>231</v>
      </c>
      <c r="C135" s="170"/>
      <c r="D135" s="171"/>
      <c r="E135" s="35" t="s">
        <v>89</v>
      </c>
      <c r="F135" s="140"/>
      <c r="G135" s="140">
        <v>13910.5</v>
      </c>
      <c r="H135" s="141"/>
    </row>
    <row r="136" spans="2:8" ht="14.45" customHeight="1" x14ac:dyDescent="0.25">
      <c r="B136" s="227" t="s">
        <v>209</v>
      </c>
      <c r="C136" s="227"/>
      <c r="D136" s="227"/>
      <c r="E136" s="160" t="s">
        <v>210</v>
      </c>
      <c r="F136" s="140">
        <v>0</v>
      </c>
      <c r="G136" s="140">
        <f>SUM(G137:G141)</f>
        <v>0</v>
      </c>
      <c r="H136" s="154" t="e">
        <f>G136/F136*100</f>
        <v>#DIV/0!</v>
      </c>
    </row>
    <row r="137" spans="2:8" x14ac:dyDescent="0.25">
      <c r="B137" s="163" t="s">
        <v>211</v>
      </c>
      <c r="C137" s="161"/>
      <c r="D137" s="162"/>
      <c r="E137" s="35" t="s">
        <v>105</v>
      </c>
      <c r="F137" s="140"/>
      <c r="G137" s="140">
        <v>0</v>
      </c>
      <c r="H137" s="141"/>
    </row>
    <row r="138" spans="2:8" x14ac:dyDescent="0.25">
      <c r="B138" s="163" t="s">
        <v>232</v>
      </c>
      <c r="C138" s="161"/>
      <c r="D138" s="162"/>
      <c r="E138" s="35" t="s">
        <v>106</v>
      </c>
      <c r="F138" s="140"/>
      <c r="G138" s="140">
        <v>0</v>
      </c>
      <c r="H138" s="141"/>
    </row>
    <row r="139" spans="2:8" x14ac:dyDescent="0.25">
      <c r="B139" s="163" t="s">
        <v>212</v>
      </c>
      <c r="C139" s="161"/>
      <c r="D139" s="162"/>
      <c r="E139" s="35" t="s">
        <v>107</v>
      </c>
      <c r="F139" s="140"/>
      <c r="G139" s="140">
        <v>0</v>
      </c>
      <c r="H139" s="141"/>
    </row>
    <row r="140" spans="2:8" x14ac:dyDescent="0.25">
      <c r="B140" s="163" t="s">
        <v>214</v>
      </c>
      <c r="C140" s="161"/>
      <c r="D140" s="162"/>
      <c r="E140" s="35" t="s">
        <v>109</v>
      </c>
      <c r="F140" s="140"/>
      <c r="G140" s="140">
        <v>0</v>
      </c>
      <c r="H140" s="141"/>
    </row>
    <row r="141" spans="2:8" x14ac:dyDescent="0.25">
      <c r="B141" s="163" t="s">
        <v>233</v>
      </c>
      <c r="C141" s="161"/>
      <c r="D141" s="162"/>
      <c r="E141" s="121" t="s">
        <v>184</v>
      </c>
      <c r="F141" s="140"/>
      <c r="G141" s="140">
        <v>0</v>
      </c>
      <c r="H141" s="141"/>
    </row>
    <row r="142" spans="2:8" ht="14.45" customHeight="1" x14ac:dyDescent="0.25">
      <c r="B142" s="221" t="s">
        <v>234</v>
      </c>
      <c r="C142" s="221"/>
      <c r="D142" s="221"/>
      <c r="E142" s="137" t="s">
        <v>235</v>
      </c>
      <c r="F142" s="144">
        <f>F143</f>
        <v>0</v>
      </c>
      <c r="G142" s="144">
        <f>G143</f>
        <v>0</v>
      </c>
      <c r="H142" s="153" t="e">
        <f>G142/F142*100</f>
        <v>#DIV/0!</v>
      </c>
    </row>
    <row r="143" spans="2:8" ht="14.45" customHeight="1" x14ac:dyDescent="0.25">
      <c r="B143" s="224" t="s">
        <v>201</v>
      </c>
      <c r="C143" s="224"/>
      <c r="D143" s="224"/>
      <c r="E143" s="124" t="s">
        <v>65</v>
      </c>
      <c r="F143" s="140">
        <v>0</v>
      </c>
      <c r="G143" s="140">
        <f>SUM(G144:G146)</f>
        <v>0</v>
      </c>
      <c r="H143" s="154" t="e">
        <f>G143/F143*100</f>
        <v>#DIV/0!</v>
      </c>
    </row>
    <row r="144" spans="2:8" x14ac:dyDescent="0.25">
      <c r="B144" s="169" t="s">
        <v>229</v>
      </c>
      <c r="C144" s="170"/>
      <c r="D144" s="171"/>
      <c r="E144" s="35" t="s">
        <v>72</v>
      </c>
      <c r="F144" s="140"/>
      <c r="G144" s="140">
        <v>0</v>
      </c>
      <c r="H144" s="141"/>
    </row>
    <row r="145" spans="2:8" x14ac:dyDescent="0.25">
      <c r="B145" s="169" t="s">
        <v>219</v>
      </c>
      <c r="C145" s="170"/>
      <c r="D145" s="171"/>
      <c r="E145" s="121" t="s">
        <v>87</v>
      </c>
      <c r="F145" s="140"/>
      <c r="G145" s="140">
        <v>0</v>
      </c>
      <c r="H145" s="141"/>
    </row>
    <row r="146" spans="2:8" x14ac:dyDescent="0.25">
      <c r="B146" s="169" t="s">
        <v>231</v>
      </c>
      <c r="C146" s="170"/>
      <c r="D146" s="171"/>
      <c r="E146" s="121" t="s">
        <v>89</v>
      </c>
      <c r="F146" s="140"/>
      <c r="G146" s="140">
        <v>0</v>
      </c>
      <c r="H146" s="141"/>
    </row>
    <row r="147" spans="2:8" ht="28.35" customHeight="1" x14ac:dyDescent="0.25">
      <c r="B147" s="169" t="s">
        <v>236</v>
      </c>
      <c r="C147" s="170"/>
      <c r="D147" s="171"/>
      <c r="E147" s="172" t="s">
        <v>237</v>
      </c>
      <c r="F147" s="173">
        <f>SUM(F148)</f>
        <v>220</v>
      </c>
      <c r="G147" s="173">
        <f>SUM(G148)</f>
        <v>220</v>
      </c>
      <c r="H147" s="141"/>
    </row>
    <row r="148" spans="2:8" x14ac:dyDescent="0.25">
      <c r="B148" s="169" t="s">
        <v>201</v>
      </c>
      <c r="C148" s="170"/>
      <c r="D148" s="171"/>
      <c r="E148" s="121" t="s">
        <v>65</v>
      </c>
      <c r="F148" s="140">
        <v>220</v>
      </c>
      <c r="G148" s="140">
        <f>SUM(G149)</f>
        <v>220</v>
      </c>
      <c r="H148" s="141"/>
    </row>
    <row r="149" spans="2:8" x14ac:dyDescent="0.25">
      <c r="B149" s="169" t="s">
        <v>231</v>
      </c>
      <c r="C149" s="170"/>
      <c r="D149" s="171"/>
      <c r="E149" s="121" t="s">
        <v>87</v>
      </c>
      <c r="F149" s="140"/>
      <c r="G149" s="140">
        <v>220</v>
      </c>
      <c r="H149" s="141"/>
    </row>
    <row r="150" spans="2:8" ht="14.45" customHeight="1" x14ac:dyDescent="0.25">
      <c r="B150" s="228" t="s">
        <v>238</v>
      </c>
      <c r="C150" s="228"/>
      <c r="D150" s="228"/>
      <c r="E150" s="134" t="s">
        <v>239</v>
      </c>
      <c r="F150" s="135">
        <f>F151+F186</f>
        <v>178651</v>
      </c>
      <c r="G150" s="135">
        <f>G151+G186</f>
        <v>124126.33</v>
      </c>
      <c r="H150" s="157">
        <f>G150/F150*100</f>
        <v>69.479784607978686</v>
      </c>
    </row>
    <row r="151" spans="2:8" ht="14.45" customHeight="1" x14ac:dyDescent="0.25">
      <c r="B151" s="229" t="s">
        <v>240</v>
      </c>
      <c r="C151" s="229"/>
      <c r="D151" s="229"/>
      <c r="E151" s="137" t="s">
        <v>241</v>
      </c>
      <c r="F151" s="144">
        <f>F152+F181</f>
        <v>178651</v>
      </c>
      <c r="G151" s="144">
        <f>G152+G181</f>
        <v>102004.33</v>
      </c>
      <c r="H151" s="153">
        <f>G151/F151*100</f>
        <v>57.096982384649394</v>
      </c>
    </row>
    <row r="152" spans="2:8" x14ac:dyDescent="0.25">
      <c r="B152" s="226">
        <v>3</v>
      </c>
      <c r="C152" s="226"/>
      <c r="D152" s="226"/>
      <c r="E152" s="124" t="s">
        <v>55</v>
      </c>
      <c r="F152" s="140">
        <f>F153+F155+F179</f>
        <v>130151</v>
      </c>
      <c r="G152" s="140">
        <f>G153+G155+G179</f>
        <v>79456.33</v>
      </c>
      <c r="H152" s="154">
        <f>G152/F152*100</f>
        <v>61.049342686571748</v>
      </c>
    </row>
    <row r="153" spans="2:8" x14ac:dyDescent="0.25">
      <c r="B153" s="226">
        <v>31</v>
      </c>
      <c r="C153" s="226"/>
      <c r="D153" s="226"/>
      <c r="E153" s="124" t="s">
        <v>56</v>
      </c>
      <c r="F153" s="140">
        <v>0</v>
      </c>
      <c r="G153" s="140">
        <f>G154</f>
        <v>1025.33</v>
      </c>
      <c r="H153" s="154" t="e">
        <f>G153/F153*100</f>
        <v>#DIV/0!</v>
      </c>
    </row>
    <row r="154" spans="2:8" x14ac:dyDescent="0.25">
      <c r="B154" s="175">
        <v>3111</v>
      </c>
      <c r="C154" s="176"/>
      <c r="D154" s="177"/>
      <c r="E154" s="124" t="s">
        <v>58</v>
      </c>
      <c r="F154" s="140"/>
      <c r="G154" s="140">
        <v>1025.33</v>
      </c>
      <c r="H154" s="154"/>
    </row>
    <row r="155" spans="2:8" x14ac:dyDescent="0.25">
      <c r="B155" s="226">
        <v>32</v>
      </c>
      <c r="C155" s="226"/>
      <c r="D155" s="226"/>
      <c r="E155" s="124" t="s">
        <v>65</v>
      </c>
      <c r="F155" s="140">
        <v>130151</v>
      </c>
      <c r="G155" s="140">
        <f>SUM(G156:G178)</f>
        <v>78418</v>
      </c>
      <c r="H155" s="154">
        <f>G155/F155*100</f>
        <v>60.251553964241531</v>
      </c>
    </row>
    <row r="156" spans="2:8" x14ac:dyDescent="0.25">
      <c r="B156" s="230">
        <v>3211</v>
      </c>
      <c r="C156" s="230"/>
      <c r="D156" s="230"/>
      <c r="E156" s="43" t="s">
        <v>67</v>
      </c>
      <c r="F156" s="141"/>
      <c r="G156" s="140">
        <v>28841</v>
      </c>
      <c r="H156" s="141"/>
    </row>
    <row r="157" spans="2:8" x14ac:dyDescent="0.25">
      <c r="B157" s="178">
        <v>3212</v>
      </c>
      <c r="C157" s="121"/>
      <c r="D157" s="122"/>
      <c r="E157" s="43" t="s">
        <v>68</v>
      </c>
      <c r="F157" s="141"/>
      <c r="G157" s="140">
        <v>274</v>
      </c>
      <c r="H157" s="141"/>
    </row>
    <row r="158" spans="2:8" x14ac:dyDescent="0.25">
      <c r="B158" s="225">
        <v>3213</v>
      </c>
      <c r="C158" s="225"/>
      <c r="D158" s="225"/>
      <c r="E158" s="37" t="s">
        <v>69</v>
      </c>
      <c r="F158" s="141"/>
      <c r="G158" s="140">
        <v>28134</v>
      </c>
      <c r="H158" s="141"/>
    </row>
    <row r="159" spans="2:8" x14ac:dyDescent="0.25">
      <c r="B159" s="175">
        <v>3214</v>
      </c>
      <c r="C159" s="176"/>
      <c r="D159" s="177"/>
      <c r="E159" s="37" t="s">
        <v>70</v>
      </c>
      <c r="F159" s="141"/>
      <c r="G159" s="140">
        <v>3131</v>
      </c>
      <c r="H159" s="141"/>
    </row>
    <row r="160" spans="2:8" x14ac:dyDescent="0.25">
      <c r="B160" s="225">
        <v>3221</v>
      </c>
      <c r="C160" s="225"/>
      <c r="D160" s="225"/>
      <c r="E160" s="37" t="s">
        <v>72</v>
      </c>
      <c r="F160" s="141"/>
      <c r="G160" s="140">
        <v>0</v>
      </c>
      <c r="H160" s="141"/>
    </row>
    <row r="161" spans="2:8" x14ac:dyDescent="0.25">
      <c r="B161" s="225">
        <v>3222</v>
      </c>
      <c r="C161" s="225"/>
      <c r="D161" s="225"/>
      <c r="E161" s="37" t="s">
        <v>73</v>
      </c>
      <c r="F161" s="141"/>
      <c r="G161" s="140">
        <v>0</v>
      </c>
      <c r="H161" s="141"/>
    </row>
    <row r="162" spans="2:8" x14ac:dyDescent="0.25">
      <c r="B162" s="225">
        <v>3223</v>
      </c>
      <c r="C162" s="225"/>
      <c r="D162" s="225"/>
      <c r="E162" s="37" t="s">
        <v>74</v>
      </c>
      <c r="F162" s="141"/>
      <c r="G162" s="140">
        <v>0</v>
      </c>
      <c r="H162" s="141"/>
    </row>
    <row r="163" spans="2:8" x14ac:dyDescent="0.25">
      <c r="B163" s="132">
        <v>3224</v>
      </c>
      <c r="C163" s="130"/>
      <c r="D163" s="131"/>
      <c r="E163" s="37" t="s">
        <v>75</v>
      </c>
      <c r="F163" s="141"/>
      <c r="G163" s="140">
        <v>0</v>
      </c>
      <c r="H163" s="141"/>
    </row>
    <row r="164" spans="2:8" x14ac:dyDescent="0.25">
      <c r="B164" s="225">
        <v>3225</v>
      </c>
      <c r="C164" s="225"/>
      <c r="D164" s="225"/>
      <c r="E164" s="37" t="s">
        <v>76</v>
      </c>
      <c r="F164" s="141"/>
      <c r="G164" s="140">
        <v>0</v>
      </c>
      <c r="H164" s="141"/>
    </row>
    <row r="165" spans="2:8" x14ac:dyDescent="0.25">
      <c r="B165" s="225">
        <v>3227</v>
      </c>
      <c r="C165" s="225"/>
      <c r="D165" s="225"/>
      <c r="E165" s="37" t="s">
        <v>77</v>
      </c>
      <c r="F165" s="141"/>
      <c r="G165" s="140">
        <v>0</v>
      </c>
      <c r="H165" s="141"/>
    </row>
    <row r="166" spans="2:8" x14ac:dyDescent="0.25">
      <c r="B166" s="225">
        <v>3231</v>
      </c>
      <c r="C166" s="225"/>
      <c r="D166" s="225"/>
      <c r="E166" s="37" t="s">
        <v>79</v>
      </c>
      <c r="F166" s="141"/>
      <c r="G166" s="140">
        <v>277</v>
      </c>
      <c r="H166" s="141"/>
    </row>
    <row r="167" spans="2:8" x14ac:dyDescent="0.25">
      <c r="B167" s="225">
        <v>3232</v>
      </c>
      <c r="C167" s="225"/>
      <c r="D167" s="225"/>
      <c r="E167" s="37" t="s">
        <v>80</v>
      </c>
      <c r="F167" s="141"/>
      <c r="G167" s="140">
        <v>198</v>
      </c>
      <c r="H167" s="141"/>
    </row>
    <row r="168" spans="2:8" x14ac:dyDescent="0.25">
      <c r="B168" s="225">
        <v>3233</v>
      </c>
      <c r="C168" s="225"/>
      <c r="D168" s="225"/>
      <c r="E168" s="37" t="s">
        <v>81</v>
      </c>
      <c r="F168" s="141"/>
      <c r="G168" s="140">
        <v>1026</v>
      </c>
      <c r="H168" s="141"/>
    </row>
    <row r="169" spans="2:8" x14ac:dyDescent="0.25">
      <c r="B169" s="225">
        <v>3234</v>
      </c>
      <c r="C169" s="225"/>
      <c r="D169" s="225"/>
      <c r="E169" s="37" t="s">
        <v>82</v>
      </c>
      <c r="F169" s="141"/>
      <c r="G169" s="140">
        <v>114</v>
      </c>
      <c r="H169" s="141"/>
    </row>
    <row r="170" spans="2:8" x14ac:dyDescent="0.25">
      <c r="B170" s="225">
        <v>3235</v>
      </c>
      <c r="C170" s="225"/>
      <c r="D170" s="225"/>
      <c r="E170" s="37" t="s">
        <v>83</v>
      </c>
      <c r="F170" s="141"/>
      <c r="G170" s="140">
        <v>0</v>
      </c>
      <c r="H170" s="141"/>
    </row>
    <row r="171" spans="2:8" x14ac:dyDescent="0.25">
      <c r="B171" s="37">
        <v>3236</v>
      </c>
      <c r="C171" s="130"/>
      <c r="D171" s="131"/>
      <c r="E171" s="37" t="s">
        <v>84</v>
      </c>
      <c r="F171" s="141"/>
      <c r="G171" s="140">
        <v>478</v>
      </c>
      <c r="H171" s="141"/>
    </row>
    <row r="172" spans="2:8" x14ac:dyDescent="0.25">
      <c r="B172" s="225">
        <v>3237</v>
      </c>
      <c r="C172" s="225"/>
      <c r="D172" s="225"/>
      <c r="E172" s="37" t="s">
        <v>85</v>
      </c>
      <c r="F172" s="141"/>
      <c r="G172" s="140">
        <v>7921</v>
      </c>
      <c r="H172" s="141"/>
    </row>
    <row r="173" spans="2:8" x14ac:dyDescent="0.25">
      <c r="B173" s="225">
        <v>3238</v>
      </c>
      <c r="C173" s="225"/>
      <c r="D173" s="225"/>
      <c r="E173" s="37" t="s">
        <v>86</v>
      </c>
      <c r="F173" s="141"/>
      <c r="G173" s="140">
        <v>269</v>
      </c>
      <c r="H173" s="141"/>
    </row>
    <row r="174" spans="2:8" x14ac:dyDescent="0.25">
      <c r="B174" s="225">
        <v>3239</v>
      </c>
      <c r="C174" s="225"/>
      <c r="D174" s="225"/>
      <c r="E174" s="37" t="s">
        <v>87</v>
      </c>
      <c r="F174" s="141"/>
      <c r="G174" s="140">
        <v>7485</v>
      </c>
      <c r="H174" s="141"/>
    </row>
    <row r="175" spans="2:8" x14ac:dyDescent="0.25">
      <c r="B175" s="132">
        <v>3241</v>
      </c>
      <c r="C175" s="130"/>
      <c r="D175" s="131"/>
      <c r="E175" s="37" t="s">
        <v>88</v>
      </c>
      <c r="F175" s="141"/>
      <c r="G175" s="140">
        <v>270</v>
      </c>
      <c r="H175" s="141"/>
    </row>
    <row r="176" spans="2:8" x14ac:dyDescent="0.25">
      <c r="B176" s="132">
        <v>3293</v>
      </c>
      <c r="C176" s="130"/>
      <c r="D176" s="131"/>
      <c r="E176" s="130" t="s">
        <v>91</v>
      </c>
      <c r="F176" s="141"/>
      <c r="G176" s="140">
        <v>0</v>
      </c>
      <c r="H176" s="141"/>
    </row>
    <row r="177" spans="2:8" x14ac:dyDescent="0.25">
      <c r="B177" s="132">
        <v>3295</v>
      </c>
      <c r="C177" s="130"/>
      <c r="D177" s="131"/>
      <c r="E177" s="130" t="s">
        <v>93</v>
      </c>
      <c r="F177" s="141"/>
      <c r="G177" s="140">
        <v>0</v>
      </c>
      <c r="H177" s="141"/>
    </row>
    <row r="178" spans="2:8" x14ac:dyDescent="0.25">
      <c r="B178" s="132">
        <v>3299</v>
      </c>
      <c r="C178" s="130"/>
      <c r="D178" s="131"/>
      <c r="E178" s="37" t="s">
        <v>89</v>
      </c>
      <c r="F178" s="140"/>
      <c r="G178" s="140"/>
      <c r="H178" s="141"/>
    </row>
    <row r="179" spans="2:8" x14ac:dyDescent="0.25">
      <c r="B179" s="226">
        <v>34</v>
      </c>
      <c r="C179" s="226"/>
      <c r="D179" s="226"/>
      <c r="E179" s="124" t="s">
        <v>95</v>
      </c>
      <c r="F179" s="140">
        <v>0</v>
      </c>
      <c r="G179" s="140">
        <f>G180</f>
        <v>13</v>
      </c>
      <c r="H179" s="154" t="e">
        <f>G179/F179*100</f>
        <v>#DIV/0!</v>
      </c>
    </row>
    <row r="180" spans="2:8" x14ac:dyDescent="0.25">
      <c r="B180" s="175">
        <v>3433</v>
      </c>
      <c r="C180" s="176"/>
      <c r="D180" s="177"/>
      <c r="E180" s="35" t="s">
        <v>98</v>
      </c>
      <c r="F180" s="140"/>
      <c r="G180" s="140">
        <v>13</v>
      </c>
      <c r="H180" s="141"/>
    </row>
    <row r="181" spans="2:8" x14ac:dyDescent="0.25">
      <c r="B181" s="226">
        <v>42</v>
      </c>
      <c r="C181" s="226"/>
      <c r="D181" s="226"/>
      <c r="E181" s="124" t="s">
        <v>192</v>
      </c>
      <c r="F181" s="140">
        <v>48500</v>
      </c>
      <c r="G181" s="140">
        <f>G182+G183+G184</f>
        <v>22548</v>
      </c>
      <c r="H181" s="154">
        <f>G181/F181*100</f>
        <v>46.490721649484534</v>
      </c>
    </row>
    <row r="182" spans="2:8" x14ac:dyDescent="0.25">
      <c r="B182" s="174">
        <v>4225</v>
      </c>
      <c r="C182" s="176"/>
      <c r="D182" s="177"/>
      <c r="E182" s="124" t="s">
        <v>242</v>
      </c>
      <c r="F182" s="140"/>
      <c r="G182" s="140">
        <v>374</v>
      </c>
      <c r="H182" s="154"/>
    </row>
    <row r="183" spans="2:8" x14ac:dyDescent="0.25">
      <c r="B183" s="175">
        <v>4221</v>
      </c>
      <c r="C183" s="176"/>
      <c r="D183" s="177"/>
      <c r="E183" s="133" t="s">
        <v>105</v>
      </c>
      <c r="F183" s="140"/>
      <c r="G183" s="140">
        <v>21623</v>
      </c>
      <c r="H183" s="141"/>
    </row>
    <row r="184" spans="2:8" x14ac:dyDescent="0.25">
      <c r="B184" s="175">
        <v>4241</v>
      </c>
      <c r="C184" s="176"/>
      <c r="D184" s="177"/>
      <c r="E184" s="133" t="s">
        <v>184</v>
      </c>
      <c r="F184" s="140"/>
      <c r="G184" s="140">
        <v>551</v>
      </c>
      <c r="H184" s="141"/>
    </row>
    <row r="185" spans="2:8" x14ac:dyDescent="0.25">
      <c r="B185" s="175"/>
      <c r="C185" s="176"/>
      <c r="D185" s="177"/>
      <c r="E185" s="133"/>
      <c r="F185" s="140"/>
      <c r="G185" s="140"/>
      <c r="H185" s="141"/>
    </row>
    <row r="186" spans="2:8" ht="14.45" customHeight="1" x14ac:dyDescent="0.25">
      <c r="B186" s="221" t="s">
        <v>243</v>
      </c>
      <c r="C186" s="221"/>
      <c r="D186" s="221"/>
      <c r="E186" s="179" t="s">
        <v>244</v>
      </c>
      <c r="F186" s="144">
        <f>F187</f>
        <v>0</v>
      </c>
      <c r="G186" s="144">
        <f>G187</f>
        <v>22122</v>
      </c>
      <c r="H186" s="153" t="e">
        <f>G186/F186*100</f>
        <v>#DIV/0!</v>
      </c>
    </row>
    <row r="187" spans="2:8" ht="14.45" customHeight="1" x14ac:dyDescent="0.25">
      <c r="B187" s="224" t="s">
        <v>186</v>
      </c>
      <c r="C187" s="224"/>
      <c r="D187" s="224"/>
      <c r="E187" s="124" t="s">
        <v>55</v>
      </c>
      <c r="F187" s="140">
        <f>F188</f>
        <v>0</v>
      </c>
      <c r="G187" s="140">
        <f>G188</f>
        <v>22122</v>
      </c>
      <c r="H187" s="154" t="e">
        <f>G187/F187*100</f>
        <v>#DIV/0!</v>
      </c>
    </row>
    <row r="188" spans="2:8" x14ac:dyDescent="0.25">
      <c r="B188" s="169" t="s">
        <v>201</v>
      </c>
      <c r="C188" s="170"/>
      <c r="D188" s="171"/>
      <c r="E188" s="124" t="s">
        <v>65</v>
      </c>
      <c r="F188" s="140">
        <v>0</v>
      </c>
      <c r="G188" s="140">
        <f>SUM(G189:G200)</f>
        <v>22122</v>
      </c>
      <c r="H188" s="154" t="e">
        <f>G188/F188*100</f>
        <v>#DIV/0!</v>
      </c>
    </row>
    <row r="189" spans="2:8" x14ac:dyDescent="0.25">
      <c r="B189" s="169" t="s">
        <v>202</v>
      </c>
      <c r="C189" s="170"/>
      <c r="D189" s="171"/>
      <c r="E189" s="43" t="s">
        <v>67</v>
      </c>
      <c r="F189" s="140"/>
      <c r="G189" s="140"/>
      <c r="H189" s="141"/>
    </row>
    <row r="190" spans="2:8" x14ac:dyDescent="0.25">
      <c r="B190" s="169" t="s">
        <v>229</v>
      </c>
      <c r="C190" s="170"/>
      <c r="D190" s="171"/>
      <c r="E190" s="37" t="s">
        <v>72</v>
      </c>
      <c r="F190" s="140"/>
      <c r="G190" s="140">
        <v>3543</v>
      </c>
      <c r="H190" s="141"/>
    </row>
    <row r="191" spans="2:8" x14ac:dyDescent="0.25">
      <c r="B191" s="169" t="s">
        <v>245</v>
      </c>
      <c r="C191" s="170"/>
      <c r="D191" s="171"/>
      <c r="E191" s="37" t="s">
        <v>73</v>
      </c>
      <c r="F191" s="141"/>
      <c r="G191" s="140">
        <v>671</v>
      </c>
      <c r="H191" s="141"/>
    </row>
    <row r="192" spans="2:8" x14ac:dyDescent="0.25">
      <c r="B192" s="169" t="s">
        <v>204</v>
      </c>
      <c r="C192" s="170"/>
      <c r="D192" s="171"/>
      <c r="E192" s="37" t="s">
        <v>76</v>
      </c>
      <c r="F192" s="141"/>
      <c r="G192" s="140">
        <v>7086</v>
      </c>
      <c r="H192" s="141"/>
    </row>
    <row r="193" spans="2:8" x14ac:dyDescent="0.25">
      <c r="B193" s="169" t="s">
        <v>230</v>
      </c>
      <c r="C193" s="170"/>
      <c r="D193" s="171"/>
      <c r="E193" s="37" t="s">
        <v>79</v>
      </c>
      <c r="F193" s="141"/>
      <c r="G193" s="140">
        <v>0</v>
      </c>
      <c r="H193" s="141"/>
    </row>
    <row r="194" spans="2:8" x14ac:dyDescent="0.25">
      <c r="B194" s="169" t="s">
        <v>205</v>
      </c>
      <c r="C194" s="170"/>
      <c r="D194" s="171"/>
      <c r="E194" s="37" t="s">
        <v>83</v>
      </c>
      <c r="F194" s="141"/>
      <c r="G194" s="140">
        <v>0</v>
      </c>
      <c r="H194" s="141"/>
    </row>
    <row r="195" spans="2:8" x14ac:dyDescent="0.25">
      <c r="B195" s="169" t="s">
        <v>246</v>
      </c>
      <c r="C195" s="170"/>
      <c r="D195" s="171"/>
      <c r="E195" s="37" t="s">
        <v>81</v>
      </c>
      <c r="F195" s="141"/>
      <c r="G195" s="140">
        <v>0</v>
      </c>
      <c r="H195" s="141"/>
    </row>
    <row r="196" spans="2:8" x14ac:dyDescent="0.25">
      <c r="B196" s="169" t="s">
        <v>247</v>
      </c>
      <c r="C196" s="170"/>
      <c r="D196" s="171"/>
      <c r="E196" s="37" t="s">
        <v>86</v>
      </c>
      <c r="F196" s="141"/>
      <c r="G196" s="140"/>
      <c r="H196" s="141"/>
    </row>
    <row r="197" spans="2:8" x14ac:dyDescent="0.25">
      <c r="B197" s="169" t="s">
        <v>207</v>
      </c>
      <c r="C197" s="170"/>
      <c r="D197" s="171"/>
      <c r="E197" s="37" t="s">
        <v>183</v>
      </c>
      <c r="F197" s="141"/>
      <c r="G197" s="140">
        <v>0</v>
      </c>
      <c r="H197" s="141"/>
    </row>
    <row r="198" spans="2:8" x14ac:dyDescent="0.25">
      <c r="B198" s="169" t="s">
        <v>208</v>
      </c>
      <c r="C198" s="170"/>
      <c r="D198" s="171"/>
      <c r="E198" s="37" t="s">
        <v>91</v>
      </c>
      <c r="F198" s="141"/>
      <c r="G198" s="140">
        <v>10665</v>
      </c>
      <c r="H198" s="141"/>
    </row>
    <row r="199" spans="2:8" x14ac:dyDescent="0.25">
      <c r="B199" s="169" t="s">
        <v>248</v>
      </c>
      <c r="C199" s="170"/>
      <c r="D199" s="171"/>
      <c r="E199" s="37" t="s">
        <v>93</v>
      </c>
      <c r="F199" s="141"/>
      <c r="G199" s="140">
        <v>33</v>
      </c>
      <c r="H199" s="141"/>
    </row>
    <row r="200" spans="2:8" x14ac:dyDescent="0.25">
      <c r="B200" s="169" t="s">
        <v>231</v>
      </c>
      <c r="C200" s="170"/>
      <c r="D200" s="171"/>
      <c r="E200" s="37" t="s">
        <v>89</v>
      </c>
      <c r="F200" s="141"/>
      <c r="G200" s="140">
        <v>124</v>
      </c>
      <c r="H200" s="141"/>
    </row>
    <row r="201" spans="2:8" ht="14.45" customHeight="1" x14ac:dyDescent="0.25">
      <c r="B201" s="220" t="s">
        <v>249</v>
      </c>
      <c r="C201" s="220"/>
      <c r="D201" s="220"/>
      <c r="E201" s="134" t="s">
        <v>250</v>
      </c>
      <c r="F201" s="142">
        <f>F202</f>
        <v>32</v>
      </c>
      <c r="G201" s="142">
        <f>G202</f>
        <v>0</v>
      </c>
      <c r="H201" s="152">
        <f>G201/F201*100</f>
        <v>0</v>
      </c>
    </row>
    <row r="202" spans="2:8" ht="14.45" customHeight="1" x14ac:dyDescent="0.25">
      <c r="B202" s="221" t="s">
        <v>180</v>
      </c>
      <c r="C202" s="221"/>
      <c r="D202" s="221"/>
      <c r="E202" s="137" t="s">
        <v>181</v>
      </c>
      <c r="F202" s="144">
        <f>F203</f>
        <v>32</v>
      </c>
      <c r="G202" s="144">
        <f>G203</f>
        <v>0</v>
      </c>
      <c r="H202" s="153">
        <f>G202/F202*100</f>
        <v>0</v>
      </c>
    </row>
    <row r="203" spans="2:8" x14ac:dyDescent="0.25">
      <c r="B203" s="169" t="s">
        <v>186</v>
      </c>
      <c r="C203" s="170"/>
      <c r="D203" s="171"/>
      <c r="E203" s="124" t="s">
        <v>55</v>
      </c>
      <c r="F203" s="140">
        <v>32</v>
      </c>
      <c r="G203" s="140">
        <f>G204+G205</f>
        <v>0</v>
      </c>
      <c r="H203" s="154">
        <f>G203/F203*100</f>
        <v>0</v>
      </c>
    </row>
    <row r="204" spans="2:8" x14ac:dyDescent="0.25">
      <c r="B204" s="169" t="s">
        <v>251</v>
      </c>
      <c r="C204" s="170"/>
      <c r="D204" s="171"/>
      <c r="E204" s="124" t="s">
        <v>50</v>
      </c>
      <c r="F204" s="140"/>
      <c r="G204" s="140">
        <v>0</v>
      </c>
      <c r="H204" s="154" t="e">
        <f>G204/F204*100</f>
        <v>#DIV/0!</v>
      </c>
    </row>
    <row r="205" spans="2:8" x14ac:dyDescent="0.25">
      <c r="B205" s="169" t="s">
        <v>201</v>
      </c>
      <c r="C205" s="170"/>
      <c r="D205" s="171"/>
      <c r="E205" s="133" t="s">
        <v>65</v>
      </c>
      <c r="F205" s="180"/>
      <c r="G205" s="140">
        <v>0</v>
      </c>
      <c r="H205" s="154"/>
    </row>
    <row r="206" spans="2:8" ht="38.25" x14ac:dyDescent="0.25">
      <c r="B206" s="169" t="s">
        <v>252</v>
      </c>
      <c r="C206" s="170" t="s">
        <v>253</v>
      </c>
      <c r="D206" s="171"/>
      <c r="E206" s="83" t="s">
        <v>254</v>
      </c>
      <c r="F206" s="180">
        <f>SUM(F207)</f>
        <v>500</v>
      </c>
      <c r="G206" s="140"/>
      <c r="H206" s="154"/>
    </row>
    <row r="207" spans="2:8" x14ac:dyDescent="0.25">
      <c r="B207" s="169" t="s">
        <v>201</v>
      </c>
      <c r="C207" s="170"/>
      <c r="D207" s="171"/>
      <c r="E207" s="133" t="s">
        <v>65</v>
      </c>
      <c r="F207" s="180">
        <v>500</v>
      </c>
      <c r="G207" s="140"/>
      <c r="H207" s="154"/>
    </row>
    <row r="208" spans="2:8" x14ac:dyDescent="0.25">
      <c r="B208" s="169"/>
      <c r="C208" s="170"/>
      <c r="D208" s="171"/>
      <c r="E208" s="133"/>
      <c r="F208" s="180"/>
      <c r="G208" s="140"/>
      <c r="H208" s="154"/>
    </row>
    <row r="209" spans="2:8" ht="14.45" customHeight="1" x14ac:dyDescent="0.25">
      <c r="B209" s="222" t="s">
        <v>255</v>
      </c>
      <c r="C209" s="222"/>
      <c r="D209" s="222"/>
      <c r="E209" s="99" t="s">
        <v>256</v>
      </c>
      <c r="F209" s="181">
        <f>F210+F213+F216</f>
        <v>0</v>
      </c>
      <c r="G209" s="135">
        <f>G210+G213+G216</f>
        <v>0</v>
      </c>
      <c r="H209" s="157" t="e">
        <f>G209/F209*100</f>
        <v>#DIV/0!</v>
      </c>
    </row>
    <row r="210" spans="2:8" ht="14.45" customHeight="1" x14ac:dyDescent="0.25">
      <c r="B210" s="223" t="s">
        <v>175</v>
      </c>
      <c r="C210" s="223"/>
      <c r="D210" s="223"/>
      <c r="E210" s="182" t="s">
        <v>163</v>
      </c>
      <c r="F210" s="183">
        <f>F211</f>
        <v>0</v>
      </c>
      <c r="G210" s="144">
        <f>G211</f>
        <v>0</v>
      </c>
      <c r="H210" s="153" t="e">
        <f>G210/F210*100</f>
        <v>#DIV/0!</v>
      </c>
    </row>
    <row r="211" spans="2:8" s="184" customFormat="1" x14ac:dyDescent="0.25">
      <c r="B211" s="163" t="s">
        <v>257</v>
      </c>
      <c r="C211" s="161"/>
      <c r="D211" s="162"/>
      <c r="E211" s="185" t="s">
        <v>111</v>
      </c>
      <c r="F211" s="186"/>
      <c r="G211" s="187">
        <f>G212</f>
        <v>0</v>
      </c>
      <c r="H211" s="188" t="e">
        <f>G211/F211*100</f>
        <v>#DIV/0!</v>
      </c>
    </row>
    <row r="212" spans="2:8" s="2" customFormat="1" ht="14.45" customHeight="1" x14ac:dyDescent="0.25">
      <c r="B212" s="224" t="s">
        <v>258</v>
      </c>
      <c r="C212" s="224"/>
      <c r="D212" s="224"/>
      <c r="E212" s="35" t="s">
        <v>111</v>
      </c>
      <c r="F212" s="189"/>
      <c r="G212" s="146">
        <v>0</v>
      </c>
      <c r="H212" s="147"/>
    </row>
    <row r="213" spans="2:8" ht="14.45" customHeight="1" x14ac:dyDescent="0.25">
      <c r="B213" s="223" t="s">
        <v>259</v>
      </c>
      <c r="C213" s="223"/>
      <c r="D213" s="223"/>
      <c r="E213" s="190" t="s">
        <v>260</v>
      </c>
      <c r="F213" s="183">
        <f>F214</f>
        <v>0</v>
      </c>
      <c r="G213" s="144">
        <v>0</v>
      </c>
      <c r="H213" s="145"/>
    </row>
    <row r="214" spans="2:8" x14ac:dyDescent="0.25">
      <c r="B214" s="169" t="s">
        <v>257</v>
      </c>
      <c r="C214" s="170"/>
      <c r="D214" s="171"/>
      <c r="E214" s="35" t="s">
        <v>111</v>
      </c>
      <c r="F214" s="180"/>
      <c r="G214" s="140"/>
      <c r="H214" s="141"/>
    </row>
    <row r="215" spans="2:8" ht="14.45" customHeight="1" x14ac:dyDescent="0.25">
      <c r="B215" s="224" t="s">
        <v>258</v>
      </c>
      <c r="C215" s="224"/>
      <c r="D215" s="224"/>
      <c r="E215" s="35" t="s">
        <v>111</v>
      </c>
      <c r="F215" s="180"/>
      <c r="G215" s="140"/>
      <c r="H215" s="141"/>
    </row>
    <row r="216" spans="2:8" ht="14.45" customHeight="1" x14ac:dyDescent="0.25">
      <c r="B216" s="223" t="s">
        <v>180</v>
      </c>
      <c r="C216" s="223"/>
      <c r="D216" s="223"/>
      <c r="E216" s="190" t="s">
        <v>261</v>
      </c>
      <c r="F216" s="183">
        <f>F217</f>
        <v>0</v>
      </c>
      <c r="G216" s="144">
        <f>G217</f>
        <v>0</v>
      </c>
      <c r="H216" s="145" t="e">
        <f>G216/F216*100</f>
        <v>#DIV/0!</v>
      </c>
    </row>
    <row r="217" spans="2:8" x14ac:dyDescent="0.25">
      <c r="B217" s="169" t="s">
        <v>257</v>
      </c>
      <c r="C217" s="170"/>
      <c r="D217" s="171"/>
      <c r="E217" s="35" t="s">
        <v>111</v>
      </c>
      <c r="F217" s="180"/>
      <c r="G217" s="140">
        <f>G218</f>
        <v>0</v>
      </c>
      <c r="H217" s="141" t="e">
        <f>G217/F217*100</f>
        <v>#DIV/0!</v>
      </c>
    </row>
    <row r="218" spans="2:8" s="2" customFormat="1" ht="14.45" customHeight="1" x14ac:dyDescent="0.25">
      <c r="B218" s="224" t="s">
        <v>258</v>
      </c>
      <c r="C218" s="224"/>
      <c r="D218" s="224"/>
      <c r="E218" s="35" t="s">
        <v>111</v>
      </c>
      <c r="F218" s="189"/>
      <c r="G218" s="146">
        <v>0</v>
      </c>
      <c r="H218" s="147"/>
    </row>
    <row r="219" spans="2:8" x14ac:dyDescent="0.25">
      <c r="B219" s="191" t="s">
        <v>262</v>
      </c>
      <c r="C219" s="192"/>
      <c r="D219" s="192"/>
      <c r="E219" s="193"/>
      <c r="F219" s="194">
        <f>SUM(F16,F21,F87)</f>
        <v>1772103</v>
      </c>
      <c r="G219" s="195">
        <f>SUM(G16,G21,G87)</f>
        <v>1744730.1099999999</v>
      </c>
      <c r="H219" s="196">
        <f>G219/F219*100</f>
        <v>98.455344299964494</v>
      </c>
    </row>
    <row r="220" spans="2:8" x14ac:dyDescent="0.25">
      <c r="F220" s="197"/>
      <c r="G220" s="197"/>
      <c r="H220" s="197"/>
    </row>
    <row r="221" spans="2:8" x14ac:dyDescent="0.25">
      <c r="F221" s="197"/>
      <c r="G221" s="197"/>
      <c r="H221" s="197"/>
    </row>
    <row r="222" spans="2:8" x14ac:dyDescent="0.25">
      <c r="F222" s="197"/>
      <c r="G222" s="197"/>
      <c r="H222" s="197"/>
    </row>
    <row r="223" spans="2:8" x14ac:dyDescent="0.25">
      <c r="F223" s="197"/>
      <c r="G223" s="197"/>
      <c r="H223" s="197"/>
    </row>
    <row r="224" spans="2:8" x14ac:dyDescent="0.25">
      <c r="F224" s="197"/>
      <c r="G224" s="197"/>
      <c r="H224" s="197"/>
    </row>
    <row r="225" spans="6:8" x14ac:dyDescent="0.25">
      <c r="F225" s="197"/>
      <c r="G225" s="197"/>
      <c r="H225" s="197"/>
    </row>
    <row r="226" spans="6:8" x14ac:dyDescent="0.25">
      <c r="F226" s="197"/>
      <c r="G226" s="197"/>
      <c r="H226" s="197"/>
    </row>
    <row r="227" spans="6:8" x14ac:dyDescent="0.25">
      <c r="F227" s="197"/>
      <c r="G227" s="197"/>
      <c r="H227" s="197"/>
    </row>
    <row r="228" spans="6:8" x14ac:dyDescent="0.25">
      <c r="F228" s="197"/>
      <c r="G228" s="197"/>
      <c r="H228" s="197"/>
    </row>
    <row r="229" spans="6:8" x14ac:dyDescent="0.25">
      <c r="F229" s="197"/>
      <c r="G229" s="197"/>
      <c r="H229" s="197"/>
    </row>
    <row r="230" spans="6:8" x14ac:dyDescent="0.25">
      <c r="F230" s="197"/>
      <c r="G230" s="197"/>
      <c r="H230" s="197"/>
    </row>
    <row r="231" spans="6:8" x14ac:dyDescent="0.25">
      <c r="F231" s="197"/>
      <c r="G231" s="197"/>
      <c r="H231" s="197"/>
    </row>
    <row r="232" spans="6:8" x14ac:dyDescent="0.25">
      <c r="F232" s="197"/>
      <c r="G232" s="197"/>
      <c r="H232" s="197"/>
    </row>
    <row r="233" spans="6:8" x14ac:dyDescent="0.25">
      <c r="F233" s="197"/>
      <c r="G233" s="197"/>
      <c r="H233" s="197"/>
    </row>
  </sheetData>
  <mergeCells count="117">
    <mergeCell ref="B2:H2"/>
    <mergeCell ref="B4:E4"/>
    <mergeCell ref="B5:E5"/>
    <mergeCell ref="C6:E6"/>
    <mergeCell ref="B7:E7"/>
    <mergeCell ref="B8:D8"/>
    <mergeCell ref="B9:D9"/>
    <mergeCell ref="B10:D10"/>
    <mergeCell ref="B11:D11"/>
    <mergeCell ref="B12:D12"/>
    <mergeCell ref="B13:D13"/>
    <mergeCell ref="B14:D14"/>
    <mergeCell ref="B16:D16"/>
    <mergeCell ref="B17:D17"/>
    <mergeCell ref="B18:D18"/>
    <mergeCell ref="B19:D19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2:D32"/>
    <mergeCell ref="B46:D46"/>
    <mergeCell ref="B47:D47"/>
    <mergeCell ref="B49:D49"/>
    <mergeCell ref="B50:D50"/>
    <mergeCell ref="B51:D51"/>
    <mergeCell ref="B53:D53"/>
    <mergeCell ref="B55:D55"/>
    <mergeCell ref="B56:D56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6:D76"/>
    <mergeCell ref="B77:D77"/>
    <mergeCell ref="B78:D78"/>
    <mergeCell ref="B79:D79"/>
    <mergeCell ref="B80:D80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3:D93"/>
    <mergeCell ref="B94:D94"/>
    <mergeCell ref="B95:D95"/>
    <mergeCell ref="B98:D98"/>
    <mergeCell ref="B99:D99"/>
    <mergeCell ref="B106:D106"/>
    <mergeCell ref="B110:D110"/>
    <mergeCell ref="B111:D111"/>
    <mergeCell ref="B112:D112"/>
    <mergeCell ref="B118:D118"/>
    <mergeCell ref="B119:D119"/>
    <mergeCell ref="B120:D120"/>
    <mergeCell ref="B126:D126"/>
    <mergeCell ref="B127:D127"/>
    <mergeCell ref="B128:D128"/>
    <mergeCell ref="B136:D136"/>
    <mergeCell ref="B142:D142"/>
    <mergeCell ref="B143:D143"/>
    <mergeCell ref="B150:D150"/>
    <mergeCell ref="B151:D151"/>
    <mergeCell ref="B152:D152"/>
    <mergeCell ref="B153:D153"/>
    <mergeCell ref="B155:D155"/>
    <mergeCell ref="B156:D156"/>
    <mergeCell ref="B158:D158"/>
    <mergeCell ref="B160:D160"/>
    <mergeCell ref="B161:D161"/>
    <mergeCell ref="B162:D162"/>
    <mergeCell ref="B164:D164"/>
    <mergeCell ref="B165:D165"/>
    <mergeCell ref="B166:D166"/>
    <mergeCell ref="B167:D167"/>
    <mergeCell ref="B168:D168"/>
    <mergeCell ref="B169:D169"/>
    <mergeCell ref="B170:D170"/>
    <mergeCell ref="B172:D172"/>
    <mergeCell ref="B173:D173"/>
    <mergeCell ref="B174:D174"/>
    <mergeCell ref="B179:D179"/>
    <mergeCell ref="B181:D181"/>
    <mergeCell ref="B186:D186"/>
    <mergeCell ref="B187:D187"/>
    <mergeCell ref="B201:D201"/>
    <mergeCell ref="B202:D202"/>
    <mergeCell ref="B209:D209"/>
    <mergeCell ref="B210:D210"/>
    <mergeCell ref="B212:D212"/>
    <mergeCell ref="B213:D213"/>
    <mergeCell ref="B215:D215"/>
    <mergeCell ref="B216:D216"/>
    <mergeCell ref="B218:D218"/>
  </mergeCell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Izvještaj po organizacijskoj </vt:lpstr>
      <vt:lpstr>Izvještaj po programskoj</vt:lpstr>
      <vt:lpstr>Sheet1</vt:lpstr>
      <vt:lpstr>'Izvještaj po organizacijskoj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dc:description/>
  <cp:lastModifiedBy>Ane</cp:lastModifiedBy>
  <cp:revision>1</cp:revision>
  <cp:lastPrinted>2025-03-14T11:35:50Z</cp:lastPrinted>
  <dcterms:created xsi:type="dcterms:W3CDTF">2022-08-12T12:51:27Z</dcterms:created>
  <dcterms:modified xsi:type="dcterms:W3CDTF">2025-03-28T13:25:57Z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